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fileSharing readOnlyRecommended="1"/>
  <workbookPr filterPrivacy="1" defaultThemeVersion="166925"/>
  <xr:revisionPtr revIDLastSave="0" documentId="13_ncr:1_{C3D90658-35B6-4AD2-B66D-CE5051AC395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TR Trailing Stop (21,3,Close)" sheetId="1" r:id="rId1"/>
    <sheet name="ATR Trailing Stop (21,3,HL)" sheetId="3" r:id="rId2"/>
  </sheets>
  <definedNames>
    <definedName name="Multiplier" localSheetId="1">'ATR Trailing Stop (21,3,HL)'!$T$2</definedName>
    <definedName name="Multiplier">'ATR Trailing Stop (21,3,Close)'!$T$2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03" i="3" l="1"/>
  <c r="I503" i="3"/>
  <c r="H503" i="3"/>
  <c r="G503" i="3"/>
  <c r="I502" i="3"/>
  <c r="H502" i="3"/>
  <c r="G502" i="3"/>
  <c r="J502" i="3" s="1"/>
  <c r="I501" i="3"/>
  <c r="J501" i="3" s="1"/>
  <c r="H501" i="3"/>
  <c r="G501" i="3"/>
  <c r="I500" i="3"/>
  <c r="H500" i="3"/>
  <c r="G500" i="3"/>
  <c r="J500" i="3" s="1"/>
  <c r="J499" i="3"/>
  <c r="I499" i="3"/>
  <c r="H499" i="3"/>
  <c r="G499" i="3"/>
  <c r="I498" i="3"/>
  <c r="H498" i="3"/>
  <c r="G498" i="3"/>
  <c r="J498" i="3" s="1"/>
  <c r="I497" i="3"/>
  <c r="J497" i="3" s="1"/>
  <c r="H497" i="3"/>
  <c r="G497" i="3"/>
  <c r="I496" i="3"/>
  <c r="H496" i="3"/>
  <c r="G496" i="3"/>
  <c r="J496" i="3" s="1"/>
  <c r="J495" i="3"/>
  <c r="I495" i="3"/>
  <c r="H495" i="3"/>
  <c r="G495" i="3"/>
  <c r="I494" i="3"/>
  <c r="H494" i="3"/>
  <c r="G494" i="3"/>
  <c r="J494" i="3" s="1"/>
  <c r="I493" i="3"/>
  <c r="J493" i="3" s="1"/>
  <c r="H493" i="3"/>
  <c r="G493" i="3"/>
  <c r="I492" i="3"/>
  <c r="H492" i="3"/>
  <c r="G492" i="3"/>
  <c r="J492" i="3" s="1"/>
  <c r="J491" i="3"/>
  <c r="I491" i="3"/>
  <c r="H491" i="3"/>
  <c r="G491" i="3"/>
  <c r="I490" i="3"/>
  <c r="H490" i="3"/>
  <c r="G490" i="3"/>
  <c r="J490" i="3" s="1"/>
  <c r="I489" i="3"/>
  <c r="J489" i="3" s="1"/>
  <c r="H489" i="3"/>
  <c r="G489" i="3"/>
  <c r="I488" i="3"/>
  <c r="H488" i="3"/>
  <c r="G488" i="3"/>
  <c r="J488" i="3" s="1"/>
  <c r="I487" i="3"/>
  <c r="J487" i="3" s="1"/>
  <c r="H487" i="3"/>
  <c r="G487" i="3"/>
  <c r="I486" i="3"/>
  <c r="H486" i="3"/>
  <c r="G486" i="3"/>
  <c r="J486" i="3" s="1"/>
  <c r="I485" i="3"/>
  <c r="J485" i="3" s="1"/>
  <c r="H485" i="3"/>
  <c r="G485" i="3"/>
  <c r="I484" i="3"/>
  <c r="H484" i="3"/>
  <c r="G484" i="3"/>
  <c r="J484" i="3" s="1"/>
  <c r="I483" i="3"/>
  <c r="J483" i="3" s="1"/>
  <c r="H483" i="3"/>
  <c r="G483" i="3"/>
  <c r="I482" i="3"/>
  <c r="H482" i="3"/>
  <c r="G482" i="3"/>
  <c r="J482" i="3" s="1"/>
  <c r="I481" i="3"/>
  <c r="H481" i="3"/>
  <c r="G481" i="3"/>
  <c r="J481" i="3" s="1"/>
  <c r="I480" i="3"/>
  <c r="H480" i="3"/>
  <c r="G480" i="3"/>
  <c r="J480" i="3" s="1"/>
  <c r="I479" i="3"/>
  <c r="H479" i="3"/>
  <c r="G479" i="3"/>
  <c r="J479" i="3" s="1"/>
  <c r="I478" i="3"/>
  <c r="H478" i="3"/>
  <c r="G478" i="3"/>
  <c r="J478" i="3" s="1"/>
  <c r="I477" i="3"/>
  <c r="H477" i="3"/>
  <c r="G477" i="3"/>
  <c r="J477" i="3" s="1"/>
  <c r="I476" i="3"/>
  <c r="H476" i="3"/>
  <c r="G476" i="3"/>
  <c r="J476" i="3" s="1"/>
  <c r="I475" i="3"/>
  <c r="H475" i="3"/>
  <c r="G475" i="3"/>
  <c r="J475" i="3" s="1"/>
  <c r="I474" i="3"/>
  <c r="H474" i="3"/>
  <c r="G474" i="3"/>
  <c r="J474" i="3" s="1"/>
  <c r="I473" i="3"/>
  <c r="H473" i="3"/>
  <c r="G473" i="3"/>
  <c r="J473" i="3" s="1"/>
  <c r="I472" i="3"/>
  <c r="H472" i="3"/>
  <c r="G472" i="3"/>
  <c r="J472" i="3" s="1"/>
  <c r="I471" i="3"/>
  <c r="J471" i="3" s="1"/>
  <c r="H471" i="3"/>
  <c r="G471" i="3"/>
  <c r="I470" i="3"/>
  <c r="H470" i="3"/>
  <c r="G470" i="3"/>
  <c r="J470" i="3" s="1"/>
  <c r="I469" i="3"/>
  <c r="H469" i="3"/>
  <c r="G469" i="3"/>
  <c r="I468" i="3"/>
  <c r="H468" i="3"/>
  <c r="G468" i="3"/>
  <c r="J468" i="3" s="1"/>
  <c r="J467" i="3"/>
  <c r="I467" i="3"/>
  <c r="H467" i="3"/>
  <c r="G467" i="3"/>
  <c r="I466" i="3"/>
  <c r="H466" i="3"/>
  <c r="G466" i="3"/>
  <c r="J466" i="3" s="1"/>
  <c r="I465" i="3"/>
  <c r="H465" i="3"/>
  <c r="G465" i="3"/>
  <c r="J465" i="3" s="1"/>
  <c r="I464" i="3"/>
  <c r="H464" i="3"/>
  <c r="G464" i="3"/>
  <c r="J464" i="3" s="1"/>
  <c r="I463" i="3"/>
  <c r="J463" i="3" s="1"/>
  <c r="H463" i="3"/>
  <c r="G463" i="3"/>
  <c r="I462" i="3"/>
  <c r="H462" i="3"/>
  <c r="G462" i="3"/>
  <c r="J462" i="3" s="1"/>
  <c r="I461" i="3"/>
  <c r="H461" i="3"/>
  <c r="G461" i="3"/>
  <c r="J461" i="3" s="1"/>
  <c r="I460" i="3"/>
  <c r="H460" i="3"/>
  <c r="G460" i="3"/>
  <c r="J460" i="3" s="1"/>
  <c r="I459" i="3"/>
  <c r="J459" i="3" s="1"/>
  <c r="H459" i="3"/>
  <c r="G459" i="3"/>
  <c r="I458" i="3"/>
  <c r="H458" i="3"/>
  <c r="G458" i="3"/>
  <c r="J458" i="3" s="1"/>
  <c r="I457" i="3"/>
  <c r="H457" i="3"/>
  <c r="G457" i="3"/>
  <c r="I456" i="3"/>
  <c r="H456" i="3"/>
  <c r="G456" i="3"/>
  <c r="J456" i="3" s="1"/>
  <c r="I455" i="3"/>
  <c r="J455" i="3" s="1"/>
  <c r="H455" i="3"/>
  <c r="G455" i="3"/>
  <c r="I454" i="3"/>
  <c r="H454" i="3"/>
  <c r="G454" i="3"/>
  <c r="J454" i="3" s="1"/>
  <c r="I453" i="3"/>
  <c r="H453" i="3"/>
  <c r="G453" i="3"/>
  <c r="J453" i="3" s="1"/>
  <c r="I452" i="3"/>
  <c r="H452" i="3"/>
  <c r="G452" i="3"/>
  <c r="J452" i="3" s="1"/>
  <c r="I451" i="3"/>
  <c r="J451" i="3" s="1"/>
  <c r="H451" i="3"/>
  <c r="G451" i="3"/>
  <c r="I450" i="3"/>
  <c r="H450" i="3"/>
  <c r="G450" i="3"/>
  <c r="I449" i="3"/>
  <c r="H449" i="3"/>
  <c r="G449" i="3"/>
  <c r="J449" i="3" s="1"/>
  <c r="I448" i="3"/>
  <c r="H448" i="3"/>
  <c r="G448" i="3"/>
  <c r="J448" i="3" s="1"/>
  <c r="I447" i="3"/>
  <c r="H447" i="3"/>
  <c r="G447" i="3"/>
  <c r="J447" i="3" s="1"/>
  <c r="I446" i="3"/>
  <c r="J446" i="3" s="1"/>
  <c r="H446" i="3"/>
  <c r="G446" i="3"/>
  <c r="I445" i="3"/>
  <c r="H445" i="3"/>
  <c r="G445" i="3"/>
  <c r="J445" i="3" s="1"/>
  <c r="I444" i="3"/>
  <c r="H444" i="3"/>
  <c r="G444" i="3"/>
  <c r="J444" i="3" s="1"/>
  <c r="I443" i="3"/>
  <c r="H443" i="3"/>
  <c r="G443" i="3"/>
  <c r="J443" i="3" s="1"/>
  <c r="I442" i="3"/>
  <c r="J442" i="3" s="1"/>
  <c r="H442" i="3"/>
  <c r="G442" i="3"/>
  <c r="I441" i="3"/>
  <c r="H441" i="3"/>
  <c r="G441" i="3"/>
  <c r="J441" i="3" s="1"/>
  <c r="I440" i="3"/>
  <c r="H440" i="3"/>
  <c r="G440" i="3"/>
  <c r="J440" i="3" s="1"/>
  <c r="I439" i="3"/>
  <c r="H439" i="3"/>
  <c r="G439" i="3"/>
  <c r="J439" i="3" s="1"/>
  <c r="I438" i="3"/>
  <c r="J438" i="3" s="1"/>
  <c r="H438" i="3"/>
  <c r="G438" i="3"/>
  <c r="I437" i="3"/>
  <c r="H437" i="3"/>
  <c r="G437" i="3"/>
  <c r="J437" i="3" s="1"/>
  <c r="I436" i="3"/>
  <c r="H436" i="3"/>
  <c r="G436" i="3"/>
  <c r="J436" i="3" s="1"/>
  <c r="I435" i="3"/>
  <c r="H435" i="3"/>
  <c r="G435" i="3"/>
  <c r="J435" i="3" s="1"/>
  <c r="I434" i="3"/>
  <c r="J434" i="3" s="1"/>
  <c r="H434" i="3"/>
  <c r="G434" i="3"/>
  <c r="I433" i="3"/>
  <c r="H433" i="3"/>
  <c r="G433" i="3"/>
  <c r="J433" i="3" s="1"/>
  <c r="I432" i="3"/>
  <c r="H432" i="3"/>
  <c r="G432" i="3"/>
  <c r="J432" i="3" s="1"/>
  <c r="I431" i="3"/>
  <c r="H431" i="3"/>
  <c r="G431" i="3"/>
  <c r="J431" i="3" s="1"/>
  <c r="I430" i="3"/>
  <c r="J430" i="3" s="1"/>
  <c r="H430" i="3"/>
  <c r="G430" i="3"/>
  <c r="I429" i="3"/>
  <c r="H429" i="3"/>
  <c r="G429" i="3"/>
  <c r="J429" i="3" s="1"/>
  <c r="I428" i="3"/>
  <c r="H428" i="3"/>
  <c r="G428" i="3"/>
  <c r="J428" i="3" s="1"/>
  <c r="I427" i="3"/>
  <c r="H427" i="3"/>
  <c r="G427" i="3"/>
  <c r="J427" i="3" s="1"/>
  <c r="I426" i="3"/>
  <c r="J426" i="3" s="1"/>
  <c r="H426" i="3"/>
  <c r="G426" i="3"/>
  <c r="I425" i="3"/>
  <c r="H425" i="3"/>
  <c r="G425" i="3"/>
  <c r="J425" i="3" s="1"/>
  <c r="I424" i="3"/>
  <c r="H424" i="3"/>
  <c r="G424" i="3"/>
  <c r="J424" i="3" s="1"/>
  <c r="I423" i="3"/>
  <c r="H423" i="3"/>
  <c r="G423" i="3"/>
  <c r="J423" i="3" s="1"/>
  <c r="I422" i="3"/>
  <c r="J422" i="3" s="1"/>
  <c r="H422" i="3"/>
  <c r="G422" i="3"/>
  <c r="I421" i="3"/>
  <c r="H421" i="3"/>
  <c r="G421" i="3"/>
  <c r="J421" i="3" s="1"/>
  <c r="I420" i="3"/>
  <c r="H420" i="3"/>
  <c r="G420" i="3"/>
  <c r="J420" i="3" s="1"/>
  <c r="I419" i="3"/>
  <c r="H419" i="3"/>
  <c r="G419" i="3"/>
  <c r="J419" i="3" s="1"/>
  <c r="I418" i="3"/>
  <c r="J418" i="3" s="1"/>
  <c r="H418" i="3"/>
  <c r="G418" i="3"/>
  <c r="I417" i="3"/>
  <c r="H417" i="3"/>
  <c r="G417" i="3"/>
  <c r="J417" i="3" s="1"/>
  <c r="I416" i="3"/>
  <c r="H416" i="3"/>
  <c r="G416" i="3"/>
  <c r="J416" i="3" s="1"/>
  <c r="I415" i="3"/>
  <c r="H415" i="3"/>
  <c r="G415" i="3"/>
  <c r="J415" i="3" s="1"/>
  <c r="I414" i="3"/>
  <c r="J414" i="3" s="1"/>
  <c r="H414" i="3"/>
  <c r="G414" i="3"/>
  <c r="I413" i="3"/>
  <c r="H413" i="3"/>
  <c r="G413" i="3"/>
  <c r="J413" i="3" s="1"/>
  <c r="I412" i="3"/>
  <c r="H412" i="3"/>
  <c r="G412" i="3"/>
  <c r="J412" i="3" s="1"/>
  <c r="I411" i="3"/>
  <c r="H411" i="3"/>
  <c r="G411" i="3"/>
  <c r="J411" i="3" s="1"/>
  <c r="I410" i="3"/>
  <c r="J410" i="3" s="1"/>
  <c r="H410" i="3"/>
  <c r="G410" i="3"/>
  <c r="I409" i="3"/>
  <c r="H409" i="3"/>
  <c r="G409" i="3"/>
  <c r="J409" i="3" s="1"/>
  <c r="I408" i="3"/>
  <c r="H408" i="3"/>
  <c r="G408" i="3"/>
  <c r="J408" i="3" s="1"/>
  <c r="I407" i="3"/>
  <c r="H407" i="3"/>
  <c r="G407" i="3"/>
  <c r="I406" i="3"/>
  <c r="H406" i="3"/>
  <c r="G406" i="3"/>
  <c r="J406" i="3" s="1"/>
  <c r="I405" i="3"/>
  <c r="H405" i="3"/>
  <c r="G405" i="3"/>
  <c r="J405" i="3" s="1"/>
  <c r="J404" i="3"/>
  <c r="I404" i="3"/>
  <c r="H404" i="3"/>
  <c r="G404" i="3"/>
  <c r="I403" i="3"/>
  <c r="H403" i="3"/>
  <c r="G403" i="3"/>
  <c r="J403" i="3" s="1"/>
  <c r="J402" i="3"/>
  <c r="I402" i="3"/>
  <c r="H402" i="3"/>
  <c r="G402" i="3"/>
  <c r="I401" i="3"/>
  <c r="H401" i="3"/>
  <c r="G401" i="3"/>
  <c r="I400" i="3"/>
  <c r="H400" i="3"/>
  <c r="G400" i="3"/>
  <c r="J400" i="3" s="1"/>
  <c r="I399" i="3"/>
  <c r="H399" i="3"/>
  <c r="G399" i="3"/>
  <c r="J399" i="3" s="1"/>
  <c r="J398" i="3"/>
  <c r="I398" i="3"/>
  <c r="H398" i="3"/>
  <c r="G398" i="3"/>
  <c r="I397" i="3"/>
  <c r="H397" i="3"/>
  <c r="J397" i="3" s="1"/>
  <c r="G397" i="3"/>
  <c r="I396" i="3"/>
  <c r="H396" i="3"/>
  <c r="G396" i="3"/>
  <c r="J396" i="3" s="1"/>
  <c r="I395" i="3"/>
  <c r="H395" i="3"/>
  <c r="G395" i="3"/>
  <c r="J395" i="3" s="1"/>
  <c r="J394" i="3"/>
  <c r="I394" i="3"/>
  <c r="H394" i="3"/>
  <c r="G394" i="3"/>
  <c r="I393" i="3"/>
  <c r="H393" i="3"/>
  <c r="J393" i="3" s="1"/>
  <c r="G393" i="3"/>
  <c r="I392" i="3"/>
  <c r="H392" i="3"/>
  <c r="G392" i="3"/>
  <c r="J392" i="3" s="1"/>
  <c r="I391" i="3"/>
  <c r="H391" i="3"/>
  <c r="G391" i="3"/>
  <c r="J391" i="3" s="1"/>
  <c r="J390" i="3"/>
  <c r="I390" i="3"/>
  <c r="H390" i="3"/>
  <c r="G390" i="3"/>
  <c r="I389" i="3"/>
  <c r="H389" i="3"/>
  <c r="J389" i="3" s="1"/>
  <c r="G389" i="3"/>
  <c r="I388" i="3"/>
  <c r="H388" i="3"/>
  <c r="G388" i="3"/>
  <c r="J388" i="3" s="1"/>
  <c r="I387" i="3"/>
  <c r="H387" i="3"/>
  <c r="G387" i="3"/>
  <c r="J387" i="3" s="1"/>
  <c r="J386" i="3"/>
  <c r="I386" i="3"/>
  <c r="H386" i="3"/>
  <c r="G386" i="3"/>
  <c r="I385" i="3"/>
  <c r="H385" i="3"/>
  <c r="J385" i="3" s="1"/>
  <c r="G385" i="3"/>
  <c r="I384" i="3"/>
  <c r="H384" i="3"/>
  <c r="G384" i="3"/>
  <c r="J384" i="3" s="1"/>
  <c r="I383" i="3"/>
  <c r="H383" i="3"/>
  <c r="G383" i="3"/>
  <c r="J383" i="3" s="1"/>
  <c r="J382" i="3"/>
  <c r="I382" i="3"/>
  <c r="H382" i="3"/>
  <c r="G382" i="3"/>
  <c r="I381" i="3"/>
  <c r="H381" i="3"/>
  <c r="J381" i="3" s="1"/>
  <c r="G381" i="3"/>
  <c r="I380" i="3"/>
  <c r="H380" i="3"/>
  <c r="G380" i="3"/>
  <c r="J380" i="3" s="1"/>
  <c r="I379" i="3"/>
  <c r="H379" i="3"/>
  <c r="G379" i="3"/>
  <c r="J379" i="3" s="1"/>
  <c r="J378" i="3"/>
  <c r="I378" i="3"/>
  <c r="H378" i="3"/>
  <c r="G378" i="3"/>
  <c r="I377" i="3"/>
  <c r="H377" i="3"/>
  <c r="J377" i="3" s="1"/>
  <c r="G377" i="3"/>
  <c r="I376" i="3"/>
  <c r="H376" i="3"/>
  <c r="G376" i="3"/>
  <c r="J376" i="3" s="1"/>
  <c r="I375" i="3"/>
  <c r="H375" i="3"/>
  <c r="G375" i="3"/>
  <c r="J375" i="3" s="1"/>
  <c r="J374" i="3"/>
  <c r="I374" i="3"/>
  <c r="H374" i="3"/>
  <c r="G374" i="3"/>
  <c r="I373" i="3"/>
  <c r="H373" i="3"/>
  <c r="J373" i="3" s="1"/>
  <c r="G373" i="3"/>
  <c r="I372" i="3"/>
  <c r="H372" i="3"/>
  <c r="G372" i="3"/>
  <c r="J372" i="3" s="1"/>
  <c r="I371" i="3"/>
  <c r="H371" i="3"/>
  <c r="G371" i="3"/>
  <c r="J371" i="3" s="1"/>
  <c r="J370" i="3"/>
  <c r="I370" i="3"/>
  <c r="H370" i="3"/>
  <c r="G370" i="3"/>
  <c r="I369" i="3"/>
  <c r="H369" i="3"/>
  <c r="J369" i="3" s="1"/>
  <c r="G369" i="3"/>
  <c r="I368" i="3"/>
  <c r="H368" i="3"/>
  <c r="G368" i="3"/>
  <c r="I367" i="3"/>
  <c r="H367" i="3"/>
  <c r="G367" i="3"/>
  <c r="J367" i="3" s="1"/>
  <c r="J366" i="3"/>
  <c r="I366" i="3"/>
  <c r="H366" i="3"/>
  <c r="G366" i="3"/>
  <c r="J365" i="3"/>
  <c r="I365" i="3"/>
  <c r="H365" i="3"/>
  <c r="G365" i="3"/>
  <c r="I364" i="3"/>
  <c r="H364" i="3"/>
  <c r="G364" i="3"/>
  <c r="I363" i="3"/>
  <c r="H363" i="3"/>
  <c r="G363" i="3"/>
  <c r="J363" i="3" s="1"/>
  <c r="J362" i="3"/>
  <c r="I362" i="3"/>
  <c r="H362" i="3"/>
  <c r="G362" i="3"/>
  <c r="I361" i="3"/>
  <c r="H361" i="3"/>
  <c r="J361" i="3" s="1"/>
  <c r="G361" i="3"/>
  <c r="I360" i="3"/>
  <c r="H360" i="3"/>
  <c r="G360" i="3"/>
  <c r="J360" i="3" s="1"/>
  <c r="I359" i="3"/>
  <c r="H359" i="3"/>
  <c r="G359" i="3"/>
  <c r="J359" i="3" s="1"/>
  <c r="I358" i="3"/>
  <c r="J358" i="3" s="1"/>
  <c r="H358" i="3"/>
  <c r="G358" i="3"/>
  <c r="I357" i="3"/>
  <c r="H357" i="3"/>
  <c r="G357" i="3"/>
  <c r="J357" i="3" s="1"/>
  <c r="I356" i="3"/>
  <c r="H356" i="3"/>
  <c r="G356" i="3"/>
  <c r="J356" i="3" s="1"/>
  <c r="I355" i="3"/>
  <c r="H355" i="3"/>
  <c r="G355" i="3"/>
  <c r="J355" i="3" s="1"/>
  <c r="I354" i="3"/>
  <c r="H354" i="3"/>
  <c r="J354" i="3" s="1"/>
  <c r="G354" i="3"/>
  <c r="I353" i="3"/>
  <c r="H353" i="3"/>
  <c r="G353" i="3"/>
  <c r="J353" i="3" s="1"/>
  <c r="I352" i="3"/>
  <c r="H352" i="3"/>
  <c r="G352" i="3"/>
  <c r="J352" i="3" s="1"/>
  <c r="J351" i="3"/>
  <c r="I351" i="3"/>
  <c r="H351" i="3"/>
  <c r="G351" i="3"/>
  <c r="I350" i="3"/>
  <c r="H350" i="3"/>
  <c r="J350" i="3" s="1"/>
  <c r="G350" i="3"/>
  <c r="I349" i="3"/>
  <c r="H349" i="3"/>
  <c r="G349" i="3"/>
  <c r="J349" i="3" s="1"/>
  <c r="I348" i="3"/>
  <c r="H348" i="3"/>
  <c r="G348" i="3"/>
  <c r="J348" i="3" s="1"/>
  <c r="J347" i="3"/>
  <c r="I347" i="3"/>
  <c r="H347" i="3"/>
  <c r="G347" i="3"/>
  <c r="I346" i="3"/>
  <c r="H346" i="3"/>
  <c r="J346" i="3" s="1"/>
  <c r="G346" i="3"/>
  <c r="I345" i="3"/>
  <c r="H345" i="3"/>
  <c r="G345" i="3"/>
  <c r="J345" i="3" s="1"/>
  <c r="I344" i="3"/>
  <c r="H344" i="3"/>
  <c r="G344" i="3"/>
  <c r="J344" i="3" s="1"/>
  <c r="J343" i="3"/>
  <c r="I343" i="3"/>
  <c r="H343" i="3"/>
  <c r="G343" i="3"/>
  <c r="I342" i="3"/>
  <c r="H342" i="3"/>
  <c r="J342" i="3" s="1"/>
  <c r="G342" i="3"/>
  <c r="I341" i="3"/>
  <c r="H341" i="3"/>
  <c r="G341" i="3"/>
  <c r="J341" i="3" s="1"/>
  <c r="I340" i="3"/>
  <c r="H340" i="3"/>
  <c r="G340" i="3"/>
  <c r="J340" i="3" s="1"/>
  <c r="J339" i="3"/>
  <c r="I339" i="3"/>
  <c r="H339" i="3"/>
  <c r="G339" i="3"/>
  <c r="I338" i="3"/>
  <c r="H338" i="3"/>
  <c r="J338" i="3" s="1"/>
  <c r="G338" i="3"/>
  <c r="I337" i="3"/>
  <c r="H337" i="3"/>
  <c r="G337" i="3"/>
  <c r="J337" i="3" s="1"/>
  <c r="I336" i="3"/>
  <c r="H336" i="3"/>
  <c r="G336" i="3"/>
  <c r="J336" i="3" s="1"/>
  <c r="J335" i="3"/>
  <c r="I335" i="3"/>
  <c r="H335" i="3"/>
  <c r="G335" i="3"/>
  <c r="I334" i="3"/>
  <c r="H334" i="3"/>
  <c r="J334" i="3" s="1"/>
  <c r="G334" i="3"/>
  <c r="I333" i="3"/>
  <c r="H333" i="3"/>
  <c r="G333" i="3"/>
  <c r="J333" i="3" s="1"/>
  <c r="I332" i="3"/>
  <c r="H332" i="3"/>
  <c r="G332" i="3"/>
  <c r="J332" i="3" s="1"/>
  <c r="J331" i="3"/>
  <c r="I331" i="3"/>
  <c r="H331" i="3"/>
  <c r="G331" i="3"/>
  <c r="I330" i="3"/>
  <c r="H330" i="3"/>
  <c r="J330" i="3" s="1"/>
  <c r="G330" i="3"/>
  <c r="I329" i="3"/>
  <c r="H329" i="3"/>
  <c r="G329" i="3"/>
  <c r="J329" i="3" s="1"/>
  <c r="I328" i="3"/>
  <c r="H328" i="3"/>
  <c r="G328" i="3"/>
  <c r="J328" i="3" s="1"/>
  <c r="J327" i="3"/>
  <c r="I327" i="3"/>
  <c r="H327" i="3"/>
  <c r="G327" i="3"/>
  <c r="I326" i="3"/>
  <c r="H326" i="3"/>
  <c r="J326" i="3" s="1"/>
  <c r="G326" i="3"/>
  <c r="I325" i="3"/>
  <c r="H325" i="3"/>
  <c r="G325" i="3"/>
  <c r="J325" i="3" s="1"/>
  <c r="I324" i="3"/>
  <c r="H324" i="3"/>
  <c r="G324" i="3"/>
  <c r="J324" i="3" s="1"/>
  <c r="I323" i="3"/>
  <c r="H323" i="3"/>
  <c r="G323" i="3"/>
  <c r="J323" i="3" s="1"/>
  <c r="I322" i="3"/>
  <c r="H322" i="3"/>
  <c r="J322" i="3" s="1"/>
  <c r="G322" i="3"/>
  <c r="I321" i="3"/>
  <c r="H321" i="3"/>
  <c r="G321" i="3"/>
  <c r="J321" i="3" s="1"/>
  <c r="I320" i="3"/>
  <c r="H320" i="3"/>
  <c r="G320" i="3"/>
  <c r="J320" i="3" s="1"/>
  <c r="I319" i="3"/>
  <c r="H319" i="3"/>
  <c r="G319" i="3"/>
  <c r="J319" i="3" s="1"/>
  <c r="I318" i="3"/>
  <c r="H318" i="3"/>
  <c r="J318" i="3" s="1"/>
  <c r="G318" i="3"/>
  <c r="I317" i="3"/>
  <c r="H317" i="3"/>
  <c r="G317" i="3"/>
  <c r="J317" i="3" s="1"/>
  <c r="I316" i="3"/>
  <c r="H316" i="3"/>
  <c r="G316" i="3"/>
  <c r="J316" i="3" s="1"/>
  <c r="I315" i="3"/>
  <c r="H315" i="3"/>
  <c r="G315" i="3"/>
  <c r="J315" i="3" s="1"/>
  <c r="I314" i="3"/>
  <c r="H314" i="3"/>
  <c r="J314" i="3" s="1"/>
  <c r="G314" i="3"/>
  <c r="I313" i="3"/>
  <c r="H313" i="3"/>
  <c r="G313" i="3"/>
  <c r="J313" i="3" s="1"/>
  <c r="I312" i="3"/>
  <c r="H312" i="3"/>
  <c r="G312" i="3"/>
  <c r="J312" i="3" s="1"/>
  <c r="J311" i="3"/>
  <c r="I311" i="3"/>
  <c r="H311" i="3"/>
  <c r="G311" i="3"/>
  <c r="I310" i="3"/>
  <c r="H310" i="3"/>
  <c r="G310" i="3"/>
  <c r="I309" i="3"/>
  <c r="H309" i="3"/>
  <c r="G309" i="3"/>
  <c r="I308" i="3"/>
  <c r="H308" i="3"/>
  <c r="G308" i="3"/>
  <c r="J308" i="3" s="1"/>
  <c r="I307" i="3"/>
  <c r="H307" i="3"/>
  <c r="G307" i="3"/>
  <c r="J307" i="3" s="1"/>
  <c r="I306" i="3"/>
  <c r="H306" i="3"/>
  <c r="G306" i="3"/>
  <c r="J306" i="3" s="1"/>
  <c r="I305" i="3"/>
  <c r="H305" i="3"/>
  <c r="G305" i="3"/>
  <c r="J305" i="3" s="1"/>
  <c r="I304" i="3"/>
  <c r="H304" i="3"/>
  <c r="G304" i="3"/>
  <c r="J304" i="3" s="1"/>
  <c r="I303" i="3"/>
  <c r="H303" i="3"/>
  <c r="G303" i="3"/>
  <c r="J303" i="3" s="1"/>
  <c r="J302" i="3"/>
  <c r="I302" i="3"/>
  <c r="H302" i="3"/>
  <c r="G302" i="3"/>
  <c r="I301" i="3"/>
  <c r="H301" i="3"/>
  <c r="G301" i="3"/>
  <c r="J301" i="3" s="1"/>
  <c r="I300" i="3"/>
  <c r="H300" i="3"/>
  <c r="J300" i="3" s="1"/>
  <c r="G300" i="3"/>
  <c r="I299" i="3"/>
  <c r="J299" i="3" s="1"/>
  <c r="H299" i="3"/>
  <c r="G299" i="3"/>
  <c r="I298" i="3"/>
  <c r="H298" i="3"/>
  <c r="G298" i="3"/>
  <c r="J298" i="3" s="1"/>
  <c r="I297" i="3"/>
  <c r="H297" i="3"/>
  <c r="G297" i="3"/>
  <c r="J297" i="3" s="1"/>
  <c r="I296" i="3"/>
  <c r="H296" i="3"/>
  <c r="G296" i="3"/>
  <c r="J296" i="3" s="1"/>
  <c r="I295" i="3"/>
  <c r="J295" i="3" s="1"/>
  <c r="H295" i="3"/>
  <c r="G295" i="3"/>
  <c r="I294" i="3"/>
  <c r="H294" i="3"/>
  <c r="G294" i="3"/>
  <c r="J294" i="3" s="1"/>
  <c r="I293" i="3"/>
  <c r="H293" i="3"/>
  <c r="G293" i="3"/>
  <c r="J293" i="3" s="1"/>
  <c r="I292" i="3"/>
  <c r="H292" i="3"/>
  <c r="G292" i="3"/>
  <c r="J292" i="3" s="1"/>
  <c r="I291" i="3"/>
  <c r="J291" i="3" s="1"/>
  <c r="H291" i="3"/>
  <c r="G291" i="3"/>
  <c r="I290" i="3"/>
  <c r="H290" i="3"/>
  <c r="G290" i="3"/>
  <c r="J290" i="3" s="1"/>
  <c r="I289" i="3"/>
  <c r="H289" i="3"/>
  <c r="G289" i="3"/>
  <c r="J289" i="3" s="1"/>
  <c r="I288" i="3"/>
  <c r="H288" i="3"/>
  <c r="G288" i="3"/>
  <c r="J288" i="3" s="1"/>
  <c r="I287" i="3"/>
  <c r="J287" i="3" s="1"/>
  <c r="H287" i="3"/>
  <c r="G287" i="3"/>
  <c r="I286" i="3"/>
  <c r="H286" i="3"/>
  <c r="G286" i="3"/>
  <c r="J286" i="3" s="1"/>
  <c r="I285" i="3"/>
  <c r="H285" i="3"/>
  <c r="G285" i="3"/>
  <c r="J285" i="3" s="1"/>
  <c r="I284" i="3"/>
  <c r="H284" i="3"/>
  <c r="G284" i="3"/>
  <c r="J284" i="3" s="1"/>
  <c r="I283" i="3"/>
  <c r="J283" i="3" s="1"/>
  <c r="H283" i="3"/>
  <c r="G283" i="3"/>
  <c r="I282" i="3"/>
  <c r="H282" i="3"/>
  <c r="G282" i="3"/>
  <c r="J282" i="3" s="1"/>
  <c r="I281" i="3"/>
  <c r="H281" i="3"/>
  <c r="G281" i="3"/>
  <c r="J281" i="3" s="1"/>
  <c r="I280" i="3"/>
  <c r="H280" i="3"/>
  <c r="G280" i="3"/>
  <c r="J280" i="3" s="1"/>
  <c r="I279" i="3"/>
  <c r="J279" i="3" s="1"/>
  <c r="H279" i="3"/>
  <c r="G279" i="3"/>
  <c r="I278" i="3"/>
  <c r="H278" i="3"/>
  <c r="G278" i="3"/>
  <c r="J278" i="3" s="1"/>
  <c r="I277" i="3"/>
  <c r="H277" i="3"/>
  <c r="G277" i="3"/>
  <c r="J277" i="3" s="1"/>
  <c r="I276" i="3"/>
  <c r="H276" i="3"/>
  <c r="G276" i="3"/>
  <c r="J276" i="3" s="1"/>
  <c r="I275" i="3"/>
  <c r="J275" i="3" s="1"/>
  <c r="H275" i="3"/>
  <c r="G275" i="3"/>
  <c r="I274" i="3"/>
  <c r="H274" i="3"/>
  <c r="G274" i="3"/>
  <c r="J274" i="3" s="1"/>
  <c r="I273" i="3"/>
  <c r="H273" i="3"/>
  <c r="G273" i="3"/>
  <c r="J273" i="3" s="1"/>
  <c r="I272" i="3"/>
  <c r="H272" i="3"/>
  <c r="G272" i="3"/>
  <c r="J272" i="3" s="1"/>
  <c r="I271" i="3"/>
  <c r="J271" i="3" s="1"/>
  <c r="H271" i="3"/>
  <c r="G271" i="3"/>
  <c r="I270" i="3"/>
  <c r="H270" i="3"/>
  <c r="G270" i="3"/>
  <c r="J270" i="3" s="1"/>
  <c r="I269" i="3"/>
  <c r="H269" i="3"/>
  <c r="G269" i="3"/>
  <c r="J269" i="3" s="1"/>
  <c r="I268" i="3"/>
  <c r="H268" i="3"/>
  <c r="G268" i="3"/>
  <c r="J268" i="3" s="1"/>
  <c r="I267" i="3"/>
  <c r="J267" i="3" s="1"/>
  <c r="H267" i="3"/>
  <c r="G267" i="3"/>
  <c r="I266" i="3"/>
  <c r="H266" i="3"/>
  <c r="G266" i="3"/>
  <c r="J266" i="3" s="1"/>
  <c r="I265" i="3"/>
  <c r="H265" i="3"/>
  <c r="G265" i="3"/>
  <c r="J265" i="3" s="1"/>
  <c r="I264" i="3"/>
  <c r="H264" i="3"/>
  <c r="G264" i="3"/>
  <c r="J264" i="3" s="1"/>
  <c r="I263" i="3"/>
  <c r="J263" i="3" s="1"/>
  <c r="H263" i="3"/>
  <c r="G263" i="3"/>
  <c r="I262" i="3"/>
  <c r="H262" i="3"/>
  <c r="G262" i="3"/>
  <c r="J262" i="3" s="1"/>
  <c r="I261" i="3"/>
  <c r="H261" i="3"/>
  <c r="G261" i="3"/>
  <c r="J261" i="3" s="1"/>
  <c r="I260" i="3"/>
  <c r="H260" i="3"/>
  <c r="G260" i="3"/>
  <c r="J260" i="3" s="1"/>
  <c r="I259" i="3"/>
  <c r="J259" i="3" s="1"/>
  <c r="H259" i="3"/>
  <c r="G259" i="3"/>
  <c r="I258" i="3"/>
  <c r="H258" i="3"/>
  <c r="G258" i="3"/>
  <c r="J258" i="3" s="1"/>
  <c r="I257" i="3"/>
  <c r="H257" i="3"/>
  <c r="G257" i="3"/>
  <c r="J257" i="3" s="1"/>
  <c r="I256" i="3"/>
  <c r="H256" i="3"/>
  <c r="G256" i="3"/>
  <c r="J256" i="3" s="1"/>
  <c r="I255" i="3"/>
  <c r="J255" i="3" s="1"/>
  <c r="H255" i="3"/>
  <c r="G255" i="3"/>
  <c r="I254" i="3"/>
  <c r="H254" i="3"/>
  <c r="G254" i="3"/>
  <c r="J254" i="3" s="1"/>
  <c r="I253" i="3"/>
  <c r="H253" i="3"/>
  <c r="G253" i="3"/>
  <c r="J253" i="3" s="1"/>
  <c r="I252" i="3"/>
  <c r="H252" i="3"/>
  <c r="G252" i="3"/>
  <c r="J252" i="3" s="1"/>
  <c r="I251" i="3"/>
  <c r="H251" i="3"/>
  <c r="G251" i="3"/>
  <c r="J251" i="3" s="1"/>
  <c r="I250" i="3"/>
  <c r="H250" i="3"/>
  <c r="G250" i="3"/>
  <c r="J250" i="3" s="1"/>
  <c r="I249" i="3"/>
  <c r="H249" i="3"/>
  <c r="G249" i="3"/>
  <c r="J249" i="3" s="1"/>
  <c r="I248" i="3"/>
  <c r="H248" i="3"/>
  <c r="G248" i="3"/>
  <c r="J248" i="3" s="1"/>
  <c r="J247" i="3"/>
  <c r="I247" i="3"/>
  <c r="H247" i="3"/>
  <c r="G247" i="3"/>
  <c r="I246" i="3"/>
  <c r="J246" i="3" s="1"/>
  <c r="H246" i="3"/>
  <c r="G246" i="3"/>
  <c r="I245" i="3"/>
  <c r="H245" i="3"/>
  <c r="G245" i="3"/>
  <c r="J245" i="3" s="1"/>
  <c r="I244" i="3"/>
  <c r="H244" i="3"/>
  <c r="G244" i="3"/>
  <c r="J244" i="3" s="1"/>
  <c r="J243" i="3"/>
  <c r="I243" i="3"/>
  <c r="H243" i="3"/>
  <c r="G243" i="3"/>
  <c r="I242" i="3"/>
  <c r="J242" i="3" s="1"/>
  <c r="H242" i="3"/>
  <c r="G242" i="3"/>
  <c r="I241" i="3"/>
  <c r="H241" i="3"/>
  <c r="G241" i="3"/>
  <c r="J241" i="3" s="1"/>
  <c r="I240" i="3"/>
  <c r="H240" i="3"/>
  <c r="G240" i="3"/>
  <c r="J240" i="3" s="1"/>
  <c r="J239" i="3"/>
  <c r="I239" i="3"/>
  <c r="H239" i="3"/>
  <c r="G239" i="3"/>
  <c r="I238" i="3"/>
  <c r="J238" i="3" s="1"/>
  <c r="H238" i="3"/>
  <c r="G238" i="3"/>
  <c r="I237" i="3"/>
  <c r="H237" i="3"/>
  <c r="G237" i="3"/>
  <c r="J237" i="3" s="1"/>
  <c r="I236" i="3"/>
  <c r="H236" i="3"/>
  <c r="G236" i="3"/>
  <c r="J236" i="3" s="1"/>
  <c r="J235" i="3"/>
  <c r="I235" i="3"/>
  <c r="H235" i="3"/>
  <c r="G235" i="3"/>
  <c r="I234" i="3"/>
  <c r="J234" i="3" s="1"/>
  <c r="H234" i="3"/>
  <c r="G234" i="3"/>
  <c r="I233" i="3"/>
  <c r="H233" i="3"/>
  <c r="G233" i="3"/>
  <c r="J233" i="3" s="1"/>
  <c r="I232" i="3"/>
  <c r="H232" i="3"/>
  <c r="G232" i="3"/>
  <c r="J232" i="3" s="1"/>
  <c r="J231" i="3"/>
  <c r="I231" i="3"/>
  <c r="H231" i="3"/>
  <c r="G231" i="3"/>
  <c r="I230" i="3"/>
  <c r="J230" i="3" s="1"/>
  <c r="H230" i="3"/>
  <c r="G230" i="3"/>
  <c r="I229" i="3"/>
  <c r="H229" i="3"/>
  <c r="G229" i="3"/>
  <c r="J229" i="3" s="1"/>
  <c r="I228" i="3"/>
  <c r="H228" i="3"/>
  <c r="G228" i="3"/>
  <c r="J228" i="3" s="1"/>
  <c r="J227" i="3"/>
  <c r="I227" i="3"/>
  <c r="H227" i="3"/>
  <c r="G227" i="3"/>
  <c r="I226" i="3"/>
  <c r="J226" i="3" s="1"/>
  <c r="H226" i="3"/>
  <c r="G226" i="3"/>
  <c r="I225" i="3"/>
  <c r="H225" i="3"/>
  <c r="G225" i="3"/>
  <c r="J225" i="3" s="1"/>
  <c r="I224" i="3"/>
  <c r="H224" i="3"/>
  <c r="G224" i="3"/>
  <c r="J224" i="3" s="1"/>
  <c r="J223" i="3"/>
  <c r="I223" i="3"/>
  <c r="H223" i="3"/>
  <c r="G223" i="3"/>
  <c r="I222" i="3"/>
  <c r="J222" i="3" s="1"/>
  <c r="H222" i="3"/>
  <c r="G222" i="3"/>
  <c r="I221" i="3"/>
  <c r="H221" i="3"/>
  <c r="G221" i="3"/>
  <c r="J221" i="3" s="1"/>
  <c r="I220" i="3"/>
  <c r="H220" i="3"/>
  <c r="G220" i="3"/>
  <c r="J220" i="3" s="1"/>
  <c r="J219" i="3"/>
  <c r="I219" i="3"/>
  <c r="H219" i="3"/>
  <c r="G219" i="3"/>
  <c r="I218" i="3"/>
  <c r="J218" i="3" s="1"/>
  <c r="H218" i="3"/>
  <c r="G218" i="3"/>
  <c r="I217" i="3"/>
  <c r="H217" i="3"/>
  <c r="G217" i="3"/>
  <c r="J217" i="3" s="1"/>
  <c r="I216" i="3"/>
  <c r="H216" i="3"/>
  <c r="G216" i="3"/>
  <c r="J216" i="3" s="1"/>
  <c r="I215" i="3"/>
  <c r="H215" i="3"/>
  <c r="G215" i="3"/>
  <c r="I214" i="3"/>
  <c r="J214" i="3" s="1"/>
  <c r="H214" i="3"/>
  <c r="G214" i="3"/>
  <c r="I213" i="3"/>
  <c r="H213" i="3"/>
  <c r="G213" i="3"/>
  <c r="J213" i="3" s="1"/>
  <c r="J212" i="3"/>
  <c r="I212" i="3"/>
  <c r="H212" i="3"/>
  <c r="G212" i="3"/>
  <c r="I211" i="3"/>
  <c r="H211" i="3"/>
  <c r="G211" i="3"/>
  <c r="J211" i="3" s="1"/>
  <c r="I210" i="3"/>
  <c r="J210" i="3" s="1"/>
  <c r="H210" i="3"/>
  <c r="G210" i="3"/>
  <c r="I209" i="3"/>
  <c r="H209" i="3"/>
  <c r="G209" i="3"/>
  <c r="J209" i="3" s="1"/>
  <c r="J208" i="3"/>
  <c r="I208" i="3"/>
  <c r="H208" i="3"/>
  <c r="G208" i="3"/>
  <c r="I207" i="3"/>
  <c r="H207" i="3"/>
  <c r="G207" i="3"/>
  <c r="I206" i="3"/>
  <c r="J206" i="3" s="1"/>
  <c r="H206" i="3"/>
  <c r="G206" i="3"/>
  <c r="I205" i="3"/>
  <c r="H205" i="3"/>
  <c r="G205" i="3"/>
  <c r="J205" i="3" s="1"/>
  <c r="J204" i="3"/>
  <c r="I204" i="3"/>
  <c r="H204" i="3"/>
  <c r="G204" i="3"/>
  <c r="I203" i="3"/>
  <c r="H203" i="3"/>
  <c r="G203" i="3"/>
  <c r="I202" i="3"/>
  <c r="J202" i="3" s="1"/>
  <c r="H202" i="3"/>
  <c r="G202" i="3"/>
  <c r="I201" i="3"/>
  <c r="H201" i="3"/>
  <c r="G201" i="3"/>
  <c r="J201" i="3" s="1"/>
  <c r="J200" i="3"/>
  <c r="I200" i="3"/>
  <c r="H200" i="3"/>
  <c r="G200" i="3"/>
  <c r="I199" i="3"/>
  <c r="H199" i="3"/>
  <c r="G199" i="3"/>
  <c r="J199" i="3" s="1"/>
  <c r="J198" i="3"/>
  <c r="I198" i="3"/>
  <c r="H198" i="3"/>
  <c r="G198" i="3"/>
  <c r="I197" i="3"/>
  <c r="H197" i="3"/>
  <c r="G197" i="3"/>
  <c r="J196" i="3"/>
  <c r="I196" i="3"/>
  <c r="H196" i="3"/>
  <c r="G196" i="3"/>
  <c r="I195" i="3"/>
  <c r="H195" i="3"/>
  <c r="G195" i="3"/>
  <c r="J194" i="3"/>
  <c r="I194" i="3"/>
  <c r="H194" i="3"/>
  <c r="G194" i="3"/>
  <c r="I193" i="3"/>
  <c r="H193" i="3"/>
  <c r="G193" i="3"/>
  <c r="J193" i="3" s="1"/>
  <c r="J192" i="3"/>
  <c r="I192" i="3"/>
  <c r="H192" i="3"/>
  <c r="G192" i="3"/>
  <c r="I191" i="3"/>
  <c r="H191" i="3"/>
  <c r="G191" i="3"/>
  <c r="J191" i="3" s="1"/>
  <c r="J190" i="3"/>
  <c r="I190" i="3"/>
  <c r="H190" i="3"/>
  <c r="G190" i="3"/>
  <c r="I189" i="3"/>
  <c r="H189" i="3"/>
  <c r="G189" i="3"/>
  <c r="J189" i="3" s="1"/>
  <c r="I188" i="3"/>
  <c r="H188" i="3"/>
  <c r="G188" i="3"/>
  <c r="J188" i="3" s="1"/>
  <c r="J187" i="3"/>
  <c r="I187" i="3"/>
  <c r="H187" i="3"/>
  <c r="G187" i="3"/>
  <c r="I186" i="3"/>
  <c r="H186" i="3"/>
  <c r="G186" i="3"/>
  <c r="J186" i="3" s="1"/>
  <c r="I185" i="3"/>
  <c r="H185" i="3"/>
  <c r="G185" i="3"/>
  <c r="J185" i="3" s="1"/>
  <c r="I184" i="3"/>
  <c r="H184" i="3"/>
  <c r="G184" i="3"/>
  <c r="J184" i="3" s="1"/>
  <c r="J183" i="3"/>
  <c r="I183" i="3"/>
  <c r="H183" i="3"/>
  <c r="G183" i="3"/>
  <c r="I182" i="3"/>
  <c r="H182" i="3"/>
  <c r="G182" i="3"/>
  <c r="J182" i="3" s="1"/>
  <c r="I181" i="3"/>
  <c r="H181" i="3"/>
  <c r="G181" i="3"/>
  <c r="J181" i="3" s="1"/>
  <c r="I180" i="3"/>
  <c r="H180" i="3"/>
  <c r="G180" i="3"/>
  <c r="J180" i="3" s="1"/>
  <c r="J179" i="3"/>
  <c r="I179" i="3"/>
  <c r="H179" i="3"/>
  <c r="G179" i="3"/>
  <c r="I178" i="3"/>
  <c r="H178" i="3"/>
  <c r="G178" i="3"/>
  <c r="J178" i="3" s="1"/>
  <c r="I177" i="3"/>
  <c r="H177" i="3"/>
  <c r="G177" i="3"/>
  <c r="J177" i="3" s="1"/>
  <c r="I176" i="3"/>
  <c r="H176" i="3"/>
  <c r="G176" i="3"/>
  <c r="J176" i="3" s="1"/>
  <c r="J175" i="3"/>
  <c r="I175" i="3"/>
  <c r="H175" i="3"/>
  <c r="G175" i="3"/>
  <c r="I174" i="3"/>
  <c r="H174" i="3"/>
  <c r="G174" i="3"/>
  <c r="J174" i="3" s="1"/>
  <c r="I173" i="3"/>
  <c r="H173" i="3"/>
  <c r="G173" i="3"/>
  <c r="J173" i="3" s="1"/>
  <c r="I172" i="3"/>
  <c r="H172" i="3"/>
  <c r="G172" i="3"/>
  <c r="J172" i="3" s="1"/>
  <c r="J171" i="3"/>
  <c r="I171" i="3"/>
  <c r="H171" i="3"/>
  <c r="G171" i="3"/>
  <c r="I170" i="3"/>
  <c r="H170" i="3"/>
  <c r="G170" i="3"/>
  <c r="J170" i="3" s="1"/>
  <c r="I169" i="3"/>
  <c r="H169" i="3"/>
  <c r="G169" i="3"/>
  <c r="J169" i="3" s="1"/>
  <c r="I168" i="3"/>
  <c r="H168" i="3"/>
  <c r="G168" i="3"/>
  <c r="J168" i="3" s="1"/>
  <c r="J167" i="3"/>
  <c r="I167" i="3"/>
  <c r="H167" i="3"/>
  <c r="G167" i="3"/>
  <c r="I166" i="3"/>
  <c r="H166" i="3"/>
  <c r="G166" i="3"/>
  <c r="J166" i="3" s="1"/>
  <c r="I165" i="3"/>
  <c r="H165" i="3"/>
  <c r="G165" i="3"/>
  <c r="J165" i="3" s="1"/>
  <c r="I164" i="3"/>
  <c r="H164" i="3"/>
  <c r="G164" i="3"/>
  <c r="J164" i="3" s="1"/>
  <c r="J163" i="3"/>
  <c r="I163" i="3"/>
  <c r="H163" i="3"/>
  <c r="G163" i="3"/>
  <c r="I162" i="3"/>
  <c r="H162" i="3"/>
  <c r="G162" i="3"/>
  <c r="J162" i="3" s="1"/>
  <c r="I161" i="3"/>
  <c r="H161" i="3"/>
  <c r="G161" i="3"/>
  <c r="J161" i="3" s="1"/>
  <c r="I160" i="3"/>
  <c r="H160" i="3"/>
  <c r="G160" i="3"/>
  <c r="J160" i="3" s="1"/>
  <c r="J159" i="3"/>
  <c r="I159" i="3"/>
  <c r="H159" i="3"/>
  <c r="G159" i="3"/>
  <c r="I158" i="3"/>
  <c r="H158" i="3"/>
  <c r="G158" i="3"/>
  <c r="J158" i="3" s="1"/>
  <c r="I157" i="3"/>
  <c r="H157" i="3"/>
  <c r="G157" i="3"/>
  <c r="J157" i="3" s="1"/>
  <c r="I156" i="3"/>
  <c r="H156" i="3"/>
  <c r="G156" i="3"/>
  <c r="J156" i="3" s="1"/>
  <c r="J155" i="3"/>
  <c r="I155" i="3"/>
  <c r="H155" i="3"/>
  <c r="G155" i="3"/>
  <c r="I154" i="3"/>
  <c r="H154" i="3"/>
  <c r="G154" i="3"/>
  <c r="J154" i="3" s="1"/>
  <c r="I153" i="3"/>
  <c r="H153" i="3"/>
  <c r="G153" i="3"/>
  <c r="J153" i="3" s="1"/>
  <c r="I152" i="3"/>
  <c r="H152" i="3"/>
  <c r="G152" i="3"/>
  <c r="J152" i="3" s="1"/>
  <c r="J151" i="3"/>
  <c r="I151" i="3"/>
  <c r="H151" i="3"/>
  <c r="G151" i="3"/>
  <c r="I150" i="3"/>
  <c r="H150" i="3"/>
  <c r="G150" i="3"/>
  <c r="J150" i="3" s="1"/>
  <c r="I149" i="3"/>
  <c r="H149" i="3"/>
  <c r="G149" i="3"/>
  <c r="J149" i="3" s="1"/>
  <c r="I148" i="3"/>
  <c r="H148" i="3"/>
  <c r="G148" i="3"/>
  <c r="J148" i="3" s="1"/>
  <c r="J147" i="3"/>
  <c r="I147" i="3"/>
  <c r="H147" i="3"/>
  <c r="G147" i="3"/>
  <c r="I146" i="3"/>
  <c r="H146" i="3"/>
  <c r="G146" i="3"/>
  <c r="J146" i="3" s="1"/>
  <c r="I145" i="3"/>
  <c r="H145" i="3"/>
  <c r="G145" i="3"/>
  <c r="J145" i="3" s="1"/>
  <c r="I144" i="3"/>
  <c r="H144" i="3"/>
  <c r="G144" i="3"/>
  <c r="J144" i="3" s="1"/>
  <c r="J143" i="3"/>
  <c r="I143" i="3"/>
  <c r="H143" i="3"/>
  <c r="G143" i="3"/>
  <c r="I142" i="3"/>
  <c r="H142" i="3"/>
  <c r="G142" i="3"/>
  <c r="I141" i="3"/>
  <c r="H141" i="3"/>
  <c r="G141" i="3"/>
  <c r="J141" i="3" s="1"/>
  <c r="I140" i="3"/>
  <c r="H140" i="3"/>
  <c r="G140" i="3"/>
  <c r="J140" i="3" s="1"/>
  <c r="J139" i="3"/>
  <c r="I139" i="3"/>
  <c r="H139" i="3"/>
  <c r="G139" i="3"/>
  <c r="I138" i="3"/>
  <c r="H138" i="3"/>
  <c r="G138" i="3"/>
  <c r="I137" i="3"/>
  <c r="H137" i="3"/>
  <c r="G137" i="3"/>
  <c r="I136" i="3"/>
  <c r="H136" i="3"/>
  <c r="G136" i="3"/>
  <c r="J135" i="3"/>
  <c r="I135" i="3"/>
  <c r="H135" i="3"/>
  <c r="G135" i="3"/>
  <c r="J134" i="3"/>
  <c r="I134" i="3"/>
  <c r="H134" i="3"/>
  <c r="G134" i="3"/>
  <c r="I133" i="3"/>
  <c r="H133" i="3"/>
  <c r="G133" i="3"/>
  <c r="J133" i="3" s="1"/>
  <c r="I132" i="3"/>
  <c r="H132" i="3"/>
  <c r="G132" i="3"/>
  <c r="J132" i="3" s="1"/>
  <c r="J131" i="3"/>
  <c r="I131" i="3"/>
  <c r="H131" i="3"/>
  <c r="G131" i="3"/>
  <c r="J130" i="3"/>
  <c r="I130" i="3"/>
  <c r="H130" i="3"/>
  <c r="G130" i="3"/>
  <c r="I129" i="3"/>
  <c r="H129" i="3"/>
  <c r="G129" i="3"/>
  <c r="J129" i="3" s="1"/>
  <c r="I128" i="3"/>
  <c r="H128" i="3"/>
  <c r="G128" i="3"/>
  <c r="J128" i="3" s="1"/>
  <c r="J127" i="3"/>
  <c r="I127" i="3"/>
  <c r="H127" i="3"/>
  <c r="G127" i="3"/>
  <c r="J126" i="3"/>
  <c r="I126" i="3"/>
  <c r="H126" i="3"/>
  <c r="G126" i="3"/>
  <c r="I125" i="3"/>
  <c r="H125" i="3"/>
  <c r="G125" i="3"/>
  <c r="J125" i="3" s="1"/>
  <c r="I124" i="3"/>
  <c r="H124" i="3"/>
  <c r="G124" i="3"/>
  <c r="J124" i="3" s="1"/>
  <c r="J123" i="3"/>
  <c r="I123" i="3"/>
  <c r="H123" i="3"/>
  <c r="G123" i="3"/>
  <c r="J122" i="3"/>
  <c r="I122" i="3"/>
  <c r="H122" i="3"/>
  <c r="G122" i="3"/>
  <c r="I121" i="3"/>
  <c r="H121" i="3"/>
  <c r="G121" i="3"/>
  <c r="J121" i="3" s="1"/>
  <c r="I120" i="3"/>
  <c r="H120" i="3"/>
  <c r="G120" i="3"/>
  <c r="J120" i="3" s="1"/>
  <c r="J119" i="3"/>
  <c r="I119" i="3"/>
  <c r="H119" i="3"/>
  <c r="G119" i="3"/>
  <c r="J118" i="3"/>
  <c r="I118" i="3"/>
  <c r="H118" i="3"/>
  <c r="G118" i="3"/>
  <c r="I117" i="3"/>
  <c r="H117" i="3"/>
  <c r="G117" i="3"/>
  <c r="J117" i="3" s="1"/>
  <c r="I116" i="3"/>
  <c r="H116" i="3"/>
  <c r="G116" i="3"/>
  <c r="J116" i="3" s="1"/>
  <c r="J115" i="3"/>
  <c r="I115" i="3"/>
  <c r="H115" i="3"/>
  <c r="G115" i="3"/>
  <c r="I114" i="3"/>
  <c r="J114" i="3" s="1"/>
  <c r="H114" i="3"/>
  <c r="G114" i="3"/>
  <c r="I113" i="3"/>
  <c r="H113" i="3"/>
  <c r="G113" i="3"/>
  <c r="J113" i="3" s="1"/>
  <c r="I112" i="3"/>
  <c r="H112" i="3"/>
  <c r="G112" i="3"/>
  <c r="J112" i="3" s="1"/>
  <c r="J111" i="3"/>
  <c r="I111" i="3"/>
  <c r="H111" i="3"/>
  <c r="G111" i="3"/>
  <c r="J110" i="3"/>
  <c r="I110" i="3"/>
  <c r="H110" i="3"/>
  <c r="G110" i="3"/>
  <c r="I109" i="3"/>
  <c r="H109" i="3"/>
  <c r="G109" i="3"/>
  <c r="J109" i="3" s="1"/>
  <c r="I108" i="3"/>
  <c r="H108" i="3"/>
  <c r="G108" i="3"/>
  <c r="J108" i="3" s="1"/>
  <c r="J107" i="3"/>
  <c r="I107" i="3"/>
  <c r="H107" i="3"/>
  <c r="G107" i="3"/>
  <c r="I106" i="3"/>
  <c r="J106" i="3" s="1"/>
  <c r="H106" i="3"/>
  <c r="G106" i="3"/>
  <c r="I105" i="3"/>
  <c r="H105" i="3"/>
  <c r="G105" i="3"/>
  <c r="J105" i="3" s="1"/>
  <c r="I104" i="3"/>
  <c r="H104" i="3"/>
  <c r="G104" i="3"/>
  <c r="J104" i="3" s="1"/>
  <c r="J103" i="3"/>
  <c r="I103" i="3"/>
  <c r="H103" i="3"/>
  <c r="G103" i="3"/>
  <c r="I102" i="3"/>
  <c r="J102" i="3" s="1"/>
  <c r="H102" i="3"/>
  <c r="G102" i="3"/>
  <c r="I101" i="3"/>
  <c r="H101" i="3"/>
  <c r="G101" i="3"/>
  <c r="J101" i="3" s="1"/>
  <c r="I100" i="3"/>
  <c r="H100" i="3"/>
  <c r="G100" i="3"/>
  <c r="J100" i="3" s="1"/>
  <c r="J99" i="3"/>
  <c r="I99" i="3"/>
  <c r="H99" i="3"/>
  <c r="G99" i="3"/>
  <c r="I98" i="3"/>
  <c r="J98" i="3" s="1"/>
  <c r="H98" i="3"/>
  <c r="G98" i="3"/>
  <c r="I97" i="3"/>
  <c r="H97" i="3"/>
  <c r="G97" i="3"/>
  <c r="J97" i="3" s="1"/>
  <c r="I96" i="3"/>
  <c r="H96" i="3"/>
  <c r="G96" i="3"/>
  <c r="J96" i="3" s="1"/>
  <c r="J95" i="3"/>
  <c r="I95" i="3"/>
  <c r="H95" i="3"/>
  <c r="G95" i="3"/>
  <c r="I94" i="3"/>
  <c r="J94" i="3" s="1"/>
  <c r="H94" i="3"/>
  <c r="G94" i="3"/>
  <c r="I93" i="3"/>
  <c r="H93" i="3"/>
  <c r="G93" i="3"/>
  <c r="J93" i="3" s="1"/>
  <c r="I92" i="3"/>
  <c r="H92" i="3"/>
  <c r="G92" i="3"/>
  <c r="J92" i="3" s="1"/>
  <c r="J91" i="3"/>
  <c r="I91" i="3"/>
  <c r="H91" i="3"/>
  <c r="G91" i="3"/>
  <c r="I90" i="3"/>
  <c r="J90" i="3" s="1"/>
  <c r="H90" i="3"/>
  <c r="G90" i="3"/>
  <c r="I89" i="3"/>
  <c r="H89" i="3"/>
  <c r="G89" i="3"/>
  <c r="J89" i="3" s="1"/>
  <c r="I88" i="3"/>
  <c r="H88" i="3"/>
  <c r="G88" i="3"/>
  <c r="J88" i="3" s="1"/>
  <c r="J87" i="3"/>
  <c r="I87" i="3"/>
  <c r="H87" i="3"/>
  <c r="G87" i="3"/>
  <c r="I86" i="3"/>
  <c r="J86" i="3" s="1"/>
  <c r="H86" i="3"/>
  <c r="G86" i="3"/>
  <c r="I85" i="3"/>
  <c r="H85" i="3"/>
  <c r="G85" i="3"/>
  <c r="J85" i="3" s="1"/>
  <c r="I84" i="3"/>
  <c r="H84" i="3"/>
  <c r="G84" i="3"/>
  <c r="J84" i="3" s="1"/>
  <c r="J83" i="3"/>
  <c r="I83" i="3"/>
  <c r="H83" i="3"/>
  <c r="G83" i="3"/>
  <c r="I82" i="3"/>
  <c r="J82" i="3" s="1"/>
  <c r="H82" i="3"/>
  <c r="G82" i="3"/>
  <c r="I81" i="3"/>
  <c r="H81" i="3"/>
  <c r="G81" i="3"/>
  <c r="J81" i="3" s="1"/>
  <c r="I80" i="3"/>
  <c r="H80" i="3"/>
  <c r="G80" i="3"/>
  <c r="J80" i="3" s="1"/>
  <c r="J79" i="3"/>
  <c r="I79" i="3"/>
  <c r="H79" i="3"/>
  <c r="G79" i="3"/>
  <c r="J78" i="3"/>
  <c r="I78" i="3"/>
  <c r="H78" i="3"/>
  <c r="G78" i="3"/>
  <c r="I77" i="3"/>
  <c r="H77" i="3"/>
  <c r="G77" i="3"/>
  <c r="I76" i="3"/>
  <c r="H76" i="3"/>
  <c r="G76" i="3"/>
  <c r="J76" i="3" s="1"/>
  <c r="J75" i="3"/>
  <c r="I75" i="3"/>
  <c r="H75" i="3"/>
  <c r="G75" i="3"/>
  <c r="I74" i="3"/>
  <c r="J74" i="3" s="1"/>
  <c r="H74" i="3"/>
  <c r="G74" i="3"/>
  <c r="I73" i="3"/>
  <c r="H73" i="3"/>
  <c r="G73" i="3"/>
  <c r="I72" i="3"/>
  <c r="H72" i="3"/>
  <c r="G72" i="3"/>
  <c r="J72" i="3" s="1"/>
  <c r="I71" i="3"/>
  <c r="H71" i="3"/>
  <c r="G71" i="3"/>
  <c r="J71" i="3" s="1"/>
  <c r="I70" i="3"/>
  <c r="H70" i="3"/>
  <c r="G70" i="3"/>
  <c r="J70" i="3" s="1"/>
  <c r="J69" i="3"/>
  <c r="I69" i="3"/>
  <c r="H69" i="3"/>
  <c r="G69" i="3"/>
  <c r="I68" i="3"/>
  <c r="H68" i="3"/>
  <c r="G68" i="3"/>
  <c r="J68" i="3" s="1"/>
  <c r="I67" i="3"/>
  <c r="H67" i="3"/>
  <c r="G67" i="3"/>
  <c r="J67" i="3" s="1"/>
  <c r="I66" i="3"/>
  <c r="H66" i="3"/>
  <c r="G66" i="3"/>
  <c r="J66" i="3" s="1"/>
  <c r="J65" i="3"/>
  <c r="I65" i="3"/>
  <c r="H65" i="3"/>
  <c r="G65" i="3"/>
  <c r="I64" i="3"/>
  <c r="H64" i="3"/>
  <c r="G64" i="3"/>
  <c r="J64" i="3" s="1"/>
  <c r="I63" i="3"/>
  <c r="H63" i="3"/>
  <c r="G63" i="3"/>
  <c r="J63" i="3" s="1"/>
  <c r="I62" i="3"/>
  <c r="H62" i="3"/>
  <c r="G62" i="3"/>
  <c r="J62" i="3" s="1"/>
  <c r="J61" i="3"/>
  <c r="I61" i="3"/>
  <c r="H61" i="3"/>
  <c r="G61" i="3"/>
  <c r="I60" i="3"/>
  <c r="H60" i="3"/>
  <c r="G60" i="3"/>
  <c r="J60" i="3" s="1"/>
  <c r="I59" i="3"/>
  <c r="H59" i="3"/>
  <c r="G59" i="3"/>
  <c r="J59" i="3" s="1"/>
  <c r="I58" i="3"/>
  <c r="H58" i="3"/>
  <c r="G58" i="3"/>
  <c r="J58" i="3" s="1"/>
  <c r="J57" i="3"/>
  <c r="I57" i="3"/>
  <c r="H57" i="3"/>
  <c r="G57" i="3"/>
  <c r="I56" i="3"/>
  <c r="H56" i="3"/>
  <c r="G56" i="3"/>
  <c r="J56" i="3" s="1"/>
  <c r="I55" i="3"/>
  <c r="H55" i="3"/>
  <c r="G55" i="3"/>
  <c r="J55" i="3" s="1"/>
  <c r="I54" i="3"/>
  <c r="H54" i="3"/>
  <c r="G54" i="3"/>
  <c r="J54" i="3" s="1"/>
  <c r="J53" i="3"/>
  <c r="I53" i="3"/>
  <c r="H53" i="3"/>
  <c r="G53" i="3"/>
  <c r="I52" i="3"/>
  <c r="H52" i="3"/>
  <c r="G52" i="3"/>
  <c r="J52" i="3" s="1"/>
  <c r="I51" i="3"/>
  <c r="H51" i="3"/>
  <c r="G51" i="3"/>
  <c r="J51" i="3" s="1"/>
  <c r="I50" i="3"/>
  <c r="H50" i="3"/>
  <c r="G50" i="3"/>
  <c r="J50" i="3" s="1"/>
  <c r="J49" i="3"/>
  <c r="I49" i="3"/>
  <c r="H49" i="3"/>
  <c r="G49" i="3"/>
  <c r="I48" i="3"/>
  <c r="H48" i="3"/>
  <c r="G48" i="3"/>
  <c r="J48" i="3" s="1"/>
  <c r="I47" i="3"/>
  <c r="H47" i="3"/>
  <c r="G47" i="3"/>
  <c r="J47" i="3" s="1"/>
  <c r="I46" i="3"/>
  <c r="H46" i="3"/>
  <c r="G46" i="3"/>
  <c r="J46" i="3" s="1"/>
  <c r="J45" i="3"/>
  <c r="I45" i="3"/>
  <c r="H45" i="3"/>
  <c r="G45" i="3"/>
  <c r="I44" i="3"/>
  <c r="H44" i="3"/>
  <c r="G44" i="3"/>
  <c r="J44" i="3" s="1"/>
  <c r="I43" i="3"/>
  <c r="H43" i="3"/>
  <c r="G43" i="3"/>
  <c r="J43" i="3" s="1"/>
  <c r="I42" i="3"/>
  <c r="H42" i="3"/>
  <c r="G42" i="3"/>
  <c r="J42" i="3" s="1"/>
  <c r="I41" i="3"/>
  <c r="J41" i="3" s="1"/>
  <c r="H41" i="3"/>
  <c r="G41" i="3"/>
  <c r="I40" i="3"/>
  <c r="H40" i="3"/>
  <c r="G40" i="3"/>
  <c r="J40" i="3" s="1"/>
  <c r="I39" i="3"/>
  <c r="H39" i="3"/>
  <c r="G39" i="3"/>
  <c r="J39" i="3" s="1"/>
  <c r="I38" i="3"/>
  <c r="H38" i="3"/>
  <c r="G38" i="3"/>
  <c r="J38" i="3" s="1"/>
  <c r="I37" i="3"/>
  <c r="J37" i="3" s="1"/>
  <c r="H37" i="3"/>
  <c r="G37" i="3"/>
  <c r="I36" i="3"/>
  <c r="H36" i="3"/>
  <c r="G36" i="3"/>
  <c r="J36" i="3" s="1"/>
  <c r="I35" i="3"/>
  <c r="H35" i="3"/>
  <c r="G35" i="3"/>
  <c r="J35" i="3" s="1"/>
  <c r="I34" i="3"/>
  <c r="H34" i="3"/>
  <c r="G34" i="3"/>
  <c r="J34" i="3" s="1"/>
  <c r="J33" i="3"/>
  <c r="I33" i="3"/>
  <c r="H33" i="3"/>
  <c r="G33" i="3"/>
  <c r="I32" i="3"/>
  <c r="H32" i="3"/>
  <c r="G32" i="3"/>
  <c r="J32" i="3" s="1"/>
  <c r="I31" i="3"/>
  <c r="H31" i="3"/>
  <c r="G31" i="3"/>
  <c r="J31" i="3" s="1"/>
  <c r="I30" i="3"/>
  <c r="H30" i="3"/>
  <c r="G30" i="3"/>
  <c r="J30" i="3" s="1"/>
  <c r="I29" i="3"/>
  <c r="J29" i="3" s="1"/>
  <c r="H29" i="3"/>
  <c r="G29" i="3"/>
  <c r="I28" i="3"/>
  <c r="H28" i="3"/>
  <c r="G28" i="3"/>
  <c r="J28" i="3" s="1"/>
  <c r="I27" i="3"/>
  <c r="H27" i="3"/>
  <c r="G27" i="3"/>
  <c r="J27" i="3" s="1"/>
  <c r="I26" i="3"/>
  <c r="H26" i="3"/>
  <c r="G26" i="3"/>
  <c r="J26" i="3" s="1"/>
  <c r="I25" i="3"/>
  <c r="J25" i="3" s="1"/>
  <c r="H25" i="3"/>
  <c r="G25" i="3"/>
  <c r="I24" i="3"/>
  <c r="H24" i="3"/>
  <c r="G24" i="3"/>
  <c r="J24" i="3" s="1"/>
  <c r="I23" i="3"/>
  <c r="H23" i="3"/>
  <c r="G23" i="3"/>
  <c r="J23" i="3" s="1"/>
  <c r="I22" i="3"/>
  <c r="H22" i="3"/>
  <c r="G22" i="3"/>
  <c r="J22" i="3" s="1"/>
  <c r="Y21" i="3"/>
  <c r="I21" i="3"/>
  <c r="H21" i="3"/>
  <c r="J21" i="3" s="1"/>
  <c r="G21" i="3"/>
  <c r="Y20" i="3"/>
  <c r="I20" i="3"/>
  <c r="H20" i="3"/>
  <c r="G20" i="3"/>
  <c r="J20" i="3" s="1"/>
  <c r="Y19" i="3"/>
  <c r="J19" i="3"/>
  <c r="I19" i="3"/>
  <c r="H19" i="3"/>
  <c r="G19" i="3"/>
  <c r="Y18" i="3"/>
  <c r="I18" i="3"/>
  <c r="H18" i="3"/>
  <c r="G18" i="3"/>
  <c r="J18" i="3" s="1"/>
  <c r="Y17" i="3"/>
  <c r="I17" i="3"/>
  <c r="H17" i="3"/>
  <c r="J17" i="3" s="1"/>
  <c r="G17" i="3"/>
  <c r="Y16" i="3"/>
  <c r="J16" i="3"/>
  <c r="I16" i="3"/>
  <c r="H16" i="3"/>
  <c r="G16" i="3"/>
  <c r="Y15" i="3"/>
  <c r="I15" i="3"/>
  <c r="H15" i="3"/>
  <c r="G15" i="3"/>
  <c r="J15" i="3" s="1"/>
  <c r="I14" i="3"/>
  <c r="H14" i="3"/>
  <c r="G14" i="3"/>
  <c r="J14" i="3" s="1"/>
  <c r="I13" i="3"/>
  <c r="H13" i="3"/>
  <c r="G13" i="3"/>
  <c r="J13" i="3" s="1"/>
  <c r="I12" i="3"/>
  <c r="H12" i="3"/>
  <c r="G12" i="3"/>
  <c r="J12" i="3" s="1"/>
  <c r="I11" i="3"/>
  <c r="H11" i="3"/>
  <c r="G11" i="3"/>
  <c r="J11" i="3" s="1"/>
  <c r="I10" i="3"/>
  <c r="H10" i="3"/>
  <c r="G10" i="3"/>
  <c r="J10" i="3" s="1"/>
  <c r="I9" i="3"/>
  <c r="H9" i="3"/>
  <c r="G9" i="3"/>
  <c r="J9" i="3" s="1"/>
  <c r="I8" i="3"/>
  <c r="H8" i="3"/>
  <c r="G8" i="3"/>
  <c r="J8" i="3" s="1"/>
  <c r="I7" i="3"/>
  <c r="H7" i="3"/>
  <c r="G7" i="3"/>
  <c r="J7" i="3" s="1"/>
  <c r="I6" i="3"/>
  <c r="H6" i="3"/>
  <c r="G6" i="3"/>
  <c r="J6" i="3" s="1"/>
  <c r="I5" i="3"/>
  <c r="H5" i="3"/>
  <c r="G5" i="3"/>
  <c r="J5" i="3" s="1"/>
  <c r="I4" i="3"/>
  <c r="H4" i="3"/>
  <c r="G4" i="3"/>
  <c r="J4" i="3" s="1"/>
  <c r="I3" i="3"/>
  <c r="H3" i="3"/>
  <c r="G3" i="3"/>
  <c r="J3" i="3" s="1"/>
  <c r="G2" i="3"/>
  <c r="J2" i="3" s="1"/>
  <c r="K22" i="3" l="1"/>
  <c r="J73" i="3"/>
  <c r="J77" i="3"/>
  <c r="J136" i="3"/>
  <c r="J137" i="3"/>
  <c r="J138" i="3"/>
  <c r="J142" i="3"/>
  <c r="J195" i="3"/>
  <c r="J197" i="3"/>
  <c r="J203" i="3"/>
  <c r="J215" i="3"/>
  <c r="J207" i="3"/>
  <c r="J309" i="3"/>
  <c r="J310" i="3"/>
  <c r="J368" i="3"/>
  <c r="J364" i="3"/>
  <c r="J401" i="3"/>
  <c r="J407" i="3"/>
  <c r="J450" i="3"/>
  <c r="J457" i="3"/>
  <c r="J469" i="3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G2" i="1"/>
  <c r="J2" i="1" s="1"/>
  <c r="G3" i="1"/>
  <c r="G4" i="1"/>
  <c r="G5" i="1"/>
  <c r="G6" i="1"/>
  <c r="G7" i="1"/>
  <c r="G8" i="1"/>
  <c r="J8" i="1" s="1"/>
  <c r="G9" i="1"/>
  <c r="G10" i="1"/>
  <c r="G11" i="1"/>
  <c r="G12" i="1"/>
  <c r="G13" i="1"/>
  <c r="G14" i="1"/>
  <c r="G15" i="1"/>
  <c r="G16" i="1"/>
  <c r="J16" i="1" s="1"/>
  <c r="G17" i="1"/>
  <c r="G18" i="1"/>
  <c r="G19" i="1"/>
  <c r="G20" i="1"/>
  <c r="G21" i="1"/>
  <c r="G22" i="1"/>
  <c r="G23" i="1"/>
  <c r="G24" i="1"/>
  <c r="J24" i="1" s="1"/>
  <c r="G25" i="1"/>
  <c r="G26" i="1"/>
  <c r="G27" i="1"/>
  <c r="G28" i="1"/>
  <c r="G29" i="1"/>
  <c r="G30" i="1"/>
  <c r="G31" i="1"/>
  <c r="G32" i="1"/>
  <c r="J32" i="1" s="1"/>
  <c r="G33" i="1"/>
  <c r="G34" i="1"/>
  <c r="G35" i="1"/>
  <c r="G36" i="1"/>
  <c r="G37" i="1"/>
  <c r="G38" i="1"/>
  <c r="G39" i="1"/>
  <c r="G40" i="1"/>
  <c r="J40" i="1" s="1"/>
  <c r="G41" i="1"/>
  <c r="G42" i="1"/>
  <c r="G43" i="1"/>
  <c r="G44" i="1"/>
  <c r="G45" i="1"/>
  <c r="G46" i="1"/>
  <c r="G47" i="1"/>
  <c r="G48" i="1"/>
  <c r="J48" i="1" s="1"/>
  <c r="G49" i="1"/>
  <c r="G50" i="1"/>
  <c r="G51" i="1"/>
  <c r="G52" i="1"/>
  <c r="G53" i="1"/>
  <c r="G54" i="1"/>
  <c r="G55" i="1"/>
  <c r="G56" i="1"/>
  <c r="J56" i="1" s="1"/>
  <c r="G57" i="1"/>
  <c r="G58" i="1"/>
  <c r="G59" i="1"/>
  <c r="G60" i="1"/>
  <c r="G61" i="1"/>
  <c r="G62" i="1"/>
  <c r="G63" i="1"/>
  <c r="G64" i="1"/>
  <c r="J64" i="1" s="1"/>
  <c r="G65" i="1"/>
  <c r="G66" i="1"/>
  <c r="G67" i="1"/>
  <c r="G68" i="1"/>
  <c r="G69" i="1"/>
  <c r="G70" i="1"/>
  <c r="G71" i="1"/>
  <c r="G72" i="1"/>
  <c r="J72" i="1" s="1"/>
  <c r="G73" i="1"/>
  <c r="G74" i="1"/>
  <c r="G75" i="1"/>
  <c r="G76" i="1"/>
  <c r="G77" i="1"/>
  <c r="G78" i="1"/>
  <c r="G79" i="1"/>
  <c r="G80" i="1"/>
  <c r="J80" i="1" s="1"/>
  <c r="G81" i="1"/>
  <c r="G82" i="1"/>
  <c r="G83" i="1"/>
  <c r="G84" i="1"/>
  <c r="G85" i="1"/>
  <c r="G86" i="1"/>
  <c r="G87" i="1"/>
  <c r="G88" i="1"/>
  <c r="J88" i="1" s="1"/>
  <c r="G89" i="1"/>
  <c r="G90" i="1"/>
  <c r="G91" i="1"/>
  <c r="G92" i="1"/>
  <c r="G93" i="1"/>
  <c r="G94" i="1"/>
  <c r="G95" i="1"/>
  <c r="G96" i="1"/>
  <c r="J96" i="1" s="1"/>
  <c r="G97" i="1"/>
  <c r="G98" i="1"/>
  <c r="G99" i="1"/>
  <c r="G100" i="1"/>
  <c r="G101" i="1"/>
  <c r="G102" i="1"/>
  <c r="G103" i="1"/>
  <c r="G104" i="1"/>
  <c r="J104" i="1" s="1"/>
  <c r="G105" i="1"/>
  <c r="G106" i="1"/>
  <c r="G107" i="1"/>
  <c r="G108" i="1"/>
  <c r="G109" i="1"/>
  <c r="G110" i="1"/>
  <c r="G111" i="1"/>
  <c r="G112" i="1"/>
  <c r="J112" i="1" s="1"/>
  <c r="G113" i="1"/>
  <c r="G114" i="1"/>
  <c r="G115" i="1"/>
  <c r="G116" i="1"/>
  <c r="G117" i="1"/>
  <c r="G118" i="1"/>
  <c r="G119" i="1"/>
  <c r="G120" i="1"/>
  <c r="J120" i="1" s="1"/>
  <c r="G121" i="1"/>
  <c r="G122" i="1"/>
  <c r="G123" i="1"/>
  <c r="G124" i="1"/>
  <c r="G125" i="1"/>
  <c r="G126" i="1"/>
  <c r="G127" i="1"/>
  <c r="G128" i="1"/>
  <c r="J128" i="1" s="1"/>
  <c r="G129" i="1"/>
  <c r="G130" i="1"/>
  <c r="G131" i="1"/>
  <c r="G132" i="1"/>
  <c r="G133" i="1"/>
  <c r="G134" i="1"/>
  <c r="G135" i="1"/>
  <c r="G136" i="1"/>
  <c r="J136" i="1" s="1"/>
  <c r="G137" i="1"/>
  <c r="G138" i="1"/>
  <c r="G139" i="1"/>
  <c r="G140" i="1"/>
  <c r="G141" i="1"/>
  <c r="G142" i="1"/>
  <c r="G143" i="1"/>
  <c r="G144" i="1"/>
  <c r="J144" i="1" s="1"/>
  <c r="G145" i="1"/>
  <c r="G146" i="1"/>
  <c r="G147" i="1"/>
  <c r="G148" i="1"/>
  <c r="G149" i="1"/>
  <c r="G150" i="1"/>
  <c r="G151" i="1"/>
  <c r="G152" i="1"/>
  <c r="J152" i="1" s="1"/>
  <c r="G153" i="1"/>
  <c r="G154" i="1"/>
  <c r="G155" i="1"/>
  <c r="G156" i="1"/>
  <c r="G157" i="1"/>
  <c r="G158" i="1"/>
  <c r="G159" i="1"/>
  <c r="G160" i="1"/>
  <c r="J160" i="1" s="1"/>
  <c r="G161" i="1"/>
  <c r="G162" i="1"/>
  <c r="G163" i="1"/>
  <c r="G164" i="1"/>
  <c r="G165" i="1"/>
  <c r="G166" i="1"/>
  <c r="G167" i="1"/>
  <c r="G168" i="1"/>
  <c r="J168" i="1" s="1"/>
  <c r="G169" i="1"/>
  <c r="G170" i="1"/>
  <c r="G171" i="1"/>
  <c r="G172" i="1"/>
  <c r="G173" i="1"/>
  <c r="G174" i="1"/>
  <c r="G175" i="1"/>
  <c r="G176" i="1"/>
  <c r="J176" i="1" s="1"/>
  <c r="G177" i="1"/>
  <c r="G178" i="1"/>
  <c r="G179" i="1"/>
  <c r="G180" i="1"/>
  <c r="G181" i="1"/>
  <c r="G182" i="1"/>
  <c r="G183" i="1"/>
  <c r="G184" i="1"/>
  <c r="J184" i="1" s="1"/>
  <c r="G185" i="1"/>
  <c r="G186" i="1"/>
  <c r="G187" i="1"/>
  <c r="G188" i="1"/>
  <c r="G189" i="1"/>
  <c r="G190" i="1"/>
  <c r="G191" i="1"/>
  <c r="G192" i="1"/>
  <c r="J192" i="1" s="1"/>
  <c r="G193" i="1"/>
  <c r="G194" i="1"/>
  <c r="G195" i="1"/>
  <c r="G196" i="1"/>
  <c r="G197" i="1"/>
  <c r="G198" i="1"/>
  <c r="G199" i="1"/>
  <c r="G200" i="1"/>
  <c r="J200" i="1" s="1"/>
  <c r="G201" i="1"/>
  <c r="G202" i="1"/>
  <c r="G203" i="1"/>
  <c r="G204" i="1"/>
  <c r="G205" i="1"/>
  <c r="G206" i="1"/>
  <c r="G207" i="1"/>
  <c r="G208" i="1"/>
  <c r="J208" i="1" s="1"/>
  <c r="G209" i="1"/>
  <c r="G210" i="1"/>
  <c r="G211" i="1"/>
  <c r="G212" i="1"/>
  <c r="G213" i="1"/>
  <c r="G214" i="1"/>
  <c r="G215" i="1"/>
  <c r="G216" i="1"/>
  <c r="J216" i="1" s="1"/>
  <c r="G217" i="1"/>
  <c r="G218" i="1"/>
  <c r="G219" i="1"/>
  <c r="G220" i="1"/>
  <c r="G221" i="1"/>
  <c r="G222" i="1"/>
  <c r="G223" i="1"/>
  <c r="G224" i="1"/>
  <c r="J224" i="1" s="1"/>
  <c r="G225" i="1"/>
  <c r="G226" i="1"/>
  <c r="G227" i="1"/>
  <c r="G228" i="1"/>
  <c r="G229" i="1"/>
  <c r="G230" i="1"/>
  <c r="G231" i="1"/>
  <c r="G232" i="1"/>
  <c r="J232" i="1" s="1"/>
  <c r="G233" i="1"/>
  <c r="G234" i="1"/>
  <c r="G235" i="1"/>
  <c r="G236" i="1"/>
  <c r="G237" i="1"/>
  <c r="G238" i="1"/>
  <c r="G239" i="1"/>
  <c r="G240" i="1"/>
  <c r="J240" i="1" s="1"/>
  <c r="G241" i="1"/>
  <c r="G242" i="1"/>
  <c r="G243" i="1"/>
  <c r="G244" i="1"/>
  <c r="G245" i="1"/>
  <c r="G246" i="1"/>
  <c r="G247" i="1"/>
  <c r="G248" i="1"/>
  <c r="J248" i="1" s="1"/>
  <c r="G249" i="1"/>
  <c r="G250" i="1"/>
  <c r="G251" i="1"/>
  <c r="G252" i="1"/>
  <c r="G253" i="1"/>
  <c r="G254" i="1"/>
  <c r="G255" i="1"/>
  <c r="G256" i="1"/>
  <c r="J256" i="1" s="1"/>
  <c r="G257" i="1"/>
  <c r="G258" i="1"/>
  <c r="G259" i="1"/>
  <c r="G260" i="1"/>
  <c r="G261" i="1"/>
  <c r="G262" i="1"/>
  <c r="G263" i="1"/>
  <c r="G264" i="1"/>
  <c r="J264" i="1" s="1"/>
  <c r="G265" i="1"/>
  <c r="G266" i="1"/>
  <c r="G267" i="1"/>
  <c r="G268" i="1"/>
  <c r="G269" i="1"/>
  <c r="G270" i="1"/>
  <c r="G271" i="1"/>
  <c r="G272" i="1"/>
  <c r="J272" i="1" s="1"/>
  <c r="G273" i="1"/>
  <c r="G274" i="1"/>
  <c r="G275" i="1"/>
  <c r="G276" i="1"/>
  <c r="G277" i="1"/>
  <c r="G278" i="1"/>
  <c r="G279" i="1"/>
  <c r="G280" i="1"/>
  <c r="J280" i="1" s="1"/>
  <c r="G281" i="1"/>
  <c r="G282" i="1"/>
  <c r="G283" i="1"/>
  <c r="G284" i="1"/>
  <c r="G285" i="1"/>
  <c r="G286" i="1"/>
  <c r="G287" i="1"/>
  <c r="G288" i="1"/>
  <c r="J288" i="1" s="1"/>
  <c r="G289" i="1"/>
  <c r="G290" i="1"/>
  <c r="G291" i="1"/>
  <c r="G292" i="1"/>
  <c r="G293" i="1"/>
  <c r="G294" i="1"/>
  <c r="G295" i="1"/>
  <c r="G296" i="1"/>
  <c r="J296" i="1" s="1"/>
  <c r="G297" i="1"/>
  <c r="G298" i="1"/>
  <c r="G299" i="1"/>
  <c r="G300" i="1"/>
  <c r="G301" i="1"/>
  <c r="G302" i="1"/>
  <c r="G303" i="1"/>
  <c r="G304" i="1"/>
  <c r="J304" i="1" s="1"/>
  <c r="G305" i="1"/>
  <c r="G306" i="1"/>
  <c r="G307" i="1"/>
  <c r="G308" i="1"/>
  <c r="G309" i="1"/>
  <c r="G310" i="1"/>
  <c r="G311" i="1"/>
  <c r="G312" i="1"/>
  <c r="J312" i="1" s="1"/>
  <c r="G313" i="1"/>
  <c r="G314" i="1"/>
  <c r="G315" i="1"/>
  <c r="G316" i="1"/>
  <c r="G317" i="1"/>
  <c r="G318" i="1"/>
  <c r="G319" i="1"/>
  <c r="G320" i="1"/>
  <c r="J320" i="1" s="1"/>
  <c r="G321" i="1"/>
  <c r="G322" i="1"/>
  <c r="G323" i="1"/>
  <c r="G324" i="1"/>
  <c r="G325" i="1"/>
  <c r="G326" i="1"/>
  <c r="G327" i="1"/>
  <c r="G328" i="1"/>
  <c r="J328" i="1" s="1"/>
  <c r="G329" i="1"/>
  <c r="G330" i="1"/>
  <c r="G331" i="1"/>
  <c r="G332" i="1"/>
  <c r="G333" i="1"/>
  <c r="G334" i="1"/>
  <c r="G335" i="1"/>
  <c r="G336" i="1"/>
  <c r="J336" i="1" s="1"/>
  <c r="G337" i="1"/>
  <c r="G338" i="1"/>
  <c r="G339" i="1"/>
  <c r="G340" i="1"/>
  <c r="G341" i="1"/>
  <c r="G342" i="1"/>
  <c r="G343" i="1"/>
  <c r="G344" i="1"/>
  <c r="J344" i="1" s="1"/>
  <c r="G345" i="1"/>
  <c r="G346" i="1"/>
  <c r="G347" i="1"/>
  <c r="G348" i="1"/>
  <c r="G349" i="1"/>
  <c r="G350" i="1"/>
  <c r="G351" i="1"/>
  <c r="G352" i="1"/>
  <c r="J352" i="1" s="1"/>
  <c r="G353" i="1"/>
  <c r="G354" i="1"/>
  <c r="G355" i="1"/>
  <c r="G356" i="1"/>
  <c r="G357" i="1"/>
  <c r="G358" i="1"/>
  <c r="G359" i="1"/>
  <c r="G360" i="1"/>
  <c r="J360" i="1" s="1"/>
  <c r="G361" i="1"/>
  <c r="G362" i="1"/>
  <c r="G363" i="1"/>
  <c r="G364" i="1"/>
  <c r="G365" i="1"/>
  <c r="G366" i="1"/>
  <c r="G367" i="1"/>
  <c r="G368" i="1"/>
  <c r="J368" i="1" s="1"/>
  <c r="G369" i="1"/>
  <c r="G370" i="1"/>
  <c r="G371" i="1"/>
  <c r="G372" i="1"/>
  <c r="G373" i="1"/>
  <c r="G374" i="1"/>
  <c r="G375" i="1"/>
  <c r="G376" i="1"/>
  <c r="J376" i="1" s="1"/>
  <c r="G377" i="1"/>
  <c r="G378" i="1"/>
  <c r="G379" i="1"/>
  <c r="G380" i="1"/>
  <c r="G381" i="1"/>
  <c r="G382" i="1"/>
  <c r="G383" i="1"/>
  <c r="G384" i="1"/>
  <c r="J384" i="1" s="1"/>
  <c r="G385" i="1"/>
  <c r="G386" i="1"/>
  <c r="G387" i="1"/>
  <c r="G388" i="1"/>
  <c r="G389" i="1"/>
  <c r="G390" i="1"/>
  <c r="G391" i="1"/>
  <c r="G392" i="1"/>
  <c r="J392" i="1" s="1"/>
  <c r="G393" i="1"/>
  <c r="G394" i="1"/>
  <c r="G395" i="1"/>
  <c r="G396" i="1"/>
  <c r="G397" i="1"/>
  <c r="G398" i="1"/>
  <c r="G399" i="1"/>
  <c r="G400" i="1"/>
  <c r="J400" i="1" s="1"/>
  <c r="G401" i="1"/>
  <c r="G402" i="1"/>
  <c r="G403" i="1"/>
  <c r="G404" i="1"/>
  <c r="G405" i="1"/>
  <c r="G406" i="1"/>
  <c r="G407" i="1"/>
  <c r="G408" i="1"/>
  <c r="J408" i="1" s="1"/>
  <c r="G409" i="1"/>
  <c r="G410" i="1"/>
  <c r="G411" i="1"/>
  <c r="G412" i="1"/>
  <c r="G413" i="1"/>
  <c r="G414" i="1"/>
  <c r="G415" i="1"/>
  <c r="G416" i="1"/>
  <c r="J416" i="1" s="1"/>
  <c r="G417" i="1"/>
  <c r="G418" i="1"/>
  <c r="G419" i="1"/>
  <c r="G420" i="1"/>
  <c r="G421" i="1"/>
  <c r="G422" i="1"/>
  <c r="G423" i="1"/>
  <c r="G424" i="1"/>
  <c r="J424" i="1" s="1"/>
  <c r="G425" i="1"/>
  <c r="G426" i="1"/>
  <c r="G427" i="1"/>
  <c r="G428" i="1"/>
  <c r="G429" i="1"/>
  <c r="G430" i="1"/>
  <c r="G431" i="1"/>
  <c r="G432" i="1"/>
  <c r="J432" i="1" s="1"/>
  <c r="G433" i="1"/>
  <c r="G434" i="1"/>
  <c r="G435" i="1"/>
  <c r="G436" i="1"/>
  <c r="G437" i="1"/>
  <c r="G438" i="1"/>
  <c r="G439" i="1"/>
  <c r="G440" i="1"/>
  <c r="J440" i="1" s="1"/>
  <c r="G441" i="1"/>
  <c r="G442" i="1"/>
  <c r="G443" i="1"/>
  <c r="G444" i="1"/>
  <c r="G445" i="1"/>
  <c r="G446" i="1"/>
  <c r="G447" i="1"/>
  <c r="G448" i="1"/>
  <c r="J448" i="1" s="1"/>
  <c r="G449" i="1"/>
  <c r="G450" i="1"/>
  <c r="G451" i="1"/>
  <c r="G452" i="1"/>
  <c r="G453" i="1"/>
  <c r="G454" i="1"/>
  <c r="G455" i="1"/>
  <c r="G456" i="1"/>
  <c r="J456" i="1" s="1"/>
  <c r="G457" i="1"/>
  <c r="G458" i="1"/>
  <c r="G459" i="1"/>
  <c r="G460" i="1"/>
  <c r="G461" i="1"/>
  <c r="G462" i="1"/>
  <c r="G463" i="1"/>
  <c r="G464" i="1"/>
  <c r="J464" i="1" s="1"/>
  <c r="G465" i="1"/>
  <c r="G466" i="1"/>
  <c r="G467" i="1"/>
  <c r="G468" i="1"/>
  <c r="G469" i="1"/>
  <c r="G470" i="1"/>
  <c r="G471" i="1"/>
  <c r="G472" i="1"/>
  <c r="J472" i="1" s="1"/>
  <c r="G473" i="1"/>
  <c r="G474" i="1"/>
  <c r="G475" i="1"/>
  <c r="G476" i="1"/>
  <c r="G477" i="1"/>
  <c r="G478" i="1"/>
  <c r="G479" i="1"/>
  <c r="G480" i="1"/>
  <c r="J480" i="1" s="1"/>
  <c r="G481" i="1"/>
  <c r="G482" i="1"/>
  <c r="G483" i="1"/>
  <c r="G484" i="1"/>
  <c r="G485" i="1"/>
  <c r="G486" i="1"/>
  <c r="G487" i="1"/>
  <c r="G488" i="1"/>
  <c r="J488" i="1" s="1"/>
  <c r="G489" i="1"/>
  <c r="G490" i="1"/>
  <c r="G491" i="1"/>
  <c r="G492" i="1"/>
  <c r="G493" i="1"/>
  <c r="G494" i="1"/>
  <c r="G495" i="1"/>
  <c r="G496" i="1"/>
  <c r="J496" i="1" s="1"/>
  <c r="G497" i="1"/>
  <c r="G498" i="1"/>
  <c r="G499" i="1"/>
  <c r="G500" i="1"/>
  <c r="G501" i="1"/>
  <c r="G502" i="1"/>
  <c r="G503" i="1"/>
  <c r="K23" i="3" l="1"/>
  <c r="M22" i="3"/>
  <c r="O22" i="3" s="1"/>
  <c r="L22" i="3"/>
  <c r="N22" i="3" s="1"/>
  <c r="J497" i="1"/>
  <c r="J489" i="1"/>
  <c r="J481" i="1"/>
  <c r="J473" i="1"/>
  <c r="J465" i="1"/>
  <c r="J457" i="1"/>
  <c r="J449" i="1"/>
  <c r="J441" i="1"/>
  <c r="J433" i="1"/>
  <c r="J425" i="1"/>
  <c r="J401" i="1"/>
  <c r="J417" i="1"/>
  <c r="J409" i="1"/>
  <c r="J385" i="1"/>
  <c r="J377" i="1"/>
  <c r="J369" i="1"/>
  <c r="J361" i="1"/>
  <c r="J353" i="1"/>
  <c r="J345" i="1"/>
  <c r="J337" i="1"/>
  <c r="J329" i="1"/>
  <c r="J321" i="1"/>
  <c r="J313" i="1"/>
  <c r="J305" i="1"/>
  <c r="J297" i="1"/>
  <c r="J289" i="1"/>
  <c r="J281" i="1"/>
  <c r="J273" i="1"/>
  <c r="J265" i="1"/>
  <c r="J257" i="1"/>
  <c r="J249" i="1"/>
  <c r="J241" i="1"/>
  <c r="J233" i="1"/>
  <c r="J225" i="1"/>
  <c r="J217" i="1"/>
  <c r="J209" i="1"/>
  <c r="J201" i="1"/>
  <c r="J193" i="1"/>
  <c r="J185" i="1"/>
  <c r="J177" i="1"/>
  <c r="J169" i="1"/>
  <c r="J161" i="1"/>
  <c r="J153" i="1"/>
  <c r="J145" i="1"/>
  <c r="J137" i="1"/>
  <c r="J129" i="1"/>
  <c r="J121" i="1"/>
  <c r="J113" i="1"/>
  <c r="J105" i="1"/>
  <c r="J97" i="1"/>
  <c r="J89" i="1"/>
  <c r="J81" i="1"/>
  <c r="J73" i="1"/>
  <c r="J65" i="1"/>
  <c r="J57" i="1"/>
  <c r="J49" i="1"/>
  <c r="J41" i="1"/>
  <c r="J33" i="1"/>
  <c r="J25" i="1"/>
  <c r="J17" i="1"/>
  <c r="J9" i="1"/>
  <c r="J393" i="1"/>
  <c r="J495" i="1"/>
  <c r="J479" i="1"/>
  <c r="J471" i="1"/>
  <c r="J463" i="1"/>
  <c r="J455" i="1"/>
  <c r="J447" i="1"/>
  <c r="J439" i="1"/>
  <c r="J431" i="1"/>
  <c r="J423" i="1"/>
  <c r="J415" i="1"/>
  <c r="J407" i="1"/>
  <c r="J399" i="1"/>
  <c r="J391" i="1"/>
  <c r="J383" i="1"/>
  <c r="J375" i="1"/>
  <c r="J367" i="1"/>
  <c r="J359" i="1"/>
  <c r="J351" i="1"/>
  <c r="J343" i="1"/>
  <c r="J335" i="1"/>
  <c r="J327" i="1"/>
  <c r="J319" i="1"/>
  <c r="J311" i="1"/>
  <c r="J303" i="1"/>
  <c r="J295" i="1"/>
  <c r="J287" i="1"/>
  <c r="J279" i="1"/>
  <c r="J271" i="1"/>
  <c r="J263" i="1"/>
  <c r="J255" i="1"/>
  <c r="J247" i="1"/>
  <c r="J239" i="1"/>
  <c r="J231" i="1"/>
  <c r="J223" i="1"/>
  <c r="J215" i="1"/>
  <c r="J207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3" i="1"/>
  <c r="J15" i="1"/>
  <c r="J7" i="1"/>
  <c r="J503" i="1"/>
  <c r="J502" i="1"/>
  <c r="J486" i="1"/>
  <c r="J470" i="1"/>
  <c r="J454" i="1"/>
  <c r="J438" i="1"/>
  <c r="J422" i="1"/>
  <c r="J406" i="1"/>
  <c r="J390" i="1"/>
  <c r="J374" i="1"/>
  <c r="J358" i="1"/>
  <c r="J334" i="1"/>
  <c r="J318" i="1"/>
  <c r="J302" i="1"/>
  <c r="J286" i="1"/>
  <c r="J270" i="1"/>
  <c r="J254" i="1"/>
  <c r="J230" i="1"/>
  <c r="J214" i="1"/>
  <c r="J198" i="1"/>
  <c r="J182" i="1"/>
  <c r="J166" i="1"/>
  <c r="J150" i="1"/>
  <c r="J126" i="1"/>
  <c r="J102" i="1"/>
  <c r="J62" i="1"/>
  <c r="J6" i="1"/>
  <c r="J487" i="1"/>
  <c r="J494" i="1"/>
  <c r="J478" i="1"/>
  <c r="J462" i="1"/>
  <c r="J446" i="1"/>
  <c r="J430" i="1"/>
  <c r="J414" i="1"/>
  <c r="J398" i="1"/>
  <c r="J382" i="1"/>
  <c r="J366" i="1"/>
  <c r="J350" i="1"/>
  <c r="J342" i="1"/>
  <c r="J326" i="1"/>
  <c r="J310" i="1"/>
  <c r="J294" i="1"/>
  <c r="J278" i="1"/>
  <c r="J262" i="1"/>
  <c r="J246" i="1"/>
  <c r="J238" i="1"/>
  <c r="J222" i="1"/>
  <c r="J206" i="1"/>
  <c r="J190" i="1"/>
  <c r="J174" i="1"/>
  <c r="J158" i="1"/>
  <c r="J142" i="1"/>
  <c r="J134" i="1"/>
  <c r="J118" i="1"/>
  <c r="J110" i="1"/>
  <c r="J94" i="1"/>
  <c r="J86" i="1"/>
  <c r="J78" i="1"/>
  <c r="J70" i="1"/>
  <c r="J54" i="1"/>
  <c r="J46" i="1"/>
  <c r="J38" i="1"/>
  <c r="J30" i="1"/>
  <c r="J22" i="1"/>
  <c r="J14" i="1"/>
  <c r="J4" i="1"/>
  <c r="J492" i="1"/>
  <c r="J476" i="1"/>
  <c r="J460" i="1"/>
  <c r="J444" i="1"/>
  <c r="J428" i="1"/>
  <c r="J412" i="1"/>
  <c r="J396" i="1"/>
  <c r="J380" i="1"/>
  <c r="J372" i="1"/>
  <c r="J364" i="1"/>
  <c r="J356" i="1"/>
  <c r="J340" i="1"/>
  <c r="J316" i="1"/>
  <c r="J300" i="1"/>
  <c r="J284" i="1"/>
  <c r="J268" i="1"/>
  <c r="J252" i="1"/>
  <c r="J236" i="1"/>
  <c r="J220" i="1"/>
  <c r="J204" i="1"/>
  <c r="J188" i="1"/>
  <c r="J172" i="1"/>
  <c r="J156" i="1"/>
  <c r="J140" i="1"/>
  <c r="J124" i="1"/>
  <c r="J108" i="1"/>
  <c r="J92" i="1"/>
  <c r="J76" i="1"/>
  <c r="J60" i="1"/>
  <c r="J44" i="1"/>
  <c r="J28" i="1"/>
  <c r="J12" i="1"/>
  <c r="J491" i="1"/>
  <c r="J475" i="1"/>
  <c r="J459" i="1"/>
  <c r="J443" i="1"/>
  <c r="J427" i="1"/>
  <c r="J411" i="1"/>
  <c r="J387" i="1"/>
  <c r="J371" i="1"/>
  <c r="J355" i="1"/>
  <c r="J339" i="1"/>
  <c r="J323" i="1"/>
  <c r="J307" i="1"/>
  <c r="J299" i="1"/>
  <c r="J275" i="1"/>
  <c r="J259" i="1"/>
  <c r="J243" i="1"/>
  <c r="J227" i="1"/>
  <c r="J211" i="1"/>
  <c r="J187" i="1"/>
  <c r="J171" i="1"/>
  <c r="J155" i="1"/>
  <c r="J139" i="1"/>
  <c r="J123" i="1"/>
  <c r="J107" i="1"/>
  <c r="J91" i="1"/>
  <c r="J75" i="1"/>
  <c r="J59" i="1"/>
  <c r="J51" i="1"/>
  <c r="J35" i="1"/>
  <c r="J3" i="1"/>
  <c r="J500" i="1"/>
  <c r="J484" i="1"/>
  <c r="J468" i="1"/>
  <c r="J452" i="1"/>
  <c r="J436" i="1"/>
  <c r="J420" i="1"/>
  <c r="J404" i="1"/>
  <c r="J388" i="1"/>
  <c r="J348" i="1"/>
  <c r="J332" i="1"/>
  <c r="J324" i="1"/>
  <c r="J308" i="1"/>
  <c r="J292" i="1"/>
  <c r="J276" i="1"/>
  <c r="J260" i="1"/>
  <c r="J244" i="1"/>
  <c r="J228" i="1"/>
  <c r="J212" i="1"/>
  <c r="J196" i="1"/>
  <c r="J180" i="1"/>
  <c r="J164" i="1"/>
  <c r="J148" i="1"/>
  <c r="J132" i="1"/>
  <c r="J116" i="1"/>
  <c r="J100" i="1"/>
  <c r="J84" i="1"/>
  <c r="J68" i="1"/>
  <c r="J52" i="1"/>
  <c r="J36" i="1"/>
  <c r="J20" i="1"/>
  <c r="J499" i="1"/>
  <c r="J483" i="1"/>
  <c r="J467" i="1"/>
  <c r="J451" i="1"/>
  <c r="J435" i="1"/>
  <c r="J419" i="1"/>
  <c r="J403" i="1"/>
  <c r="J395" i="1"/>
  <c r="J379" i="1"/>
  <c r="J363" i="1"/>
  <c r="J347" i="1"/>
  <c r="J331" i="1"/>
  <c r="J315" i="1"/>
  <c r="J291" i="1"/>
  <c r="J283" i="1"/>
  <c r="J267" i="1"/>
  <c r="J251" i="1"/>
  <c r="J235" i="1"/>
  <c r="J219" i="1"/>
  <c r="J203" i="1"/>
  <c r="J195" i="1"/>
  <c r="J179" i="1"/>
  <c r="J163" i="1"/>
  <c r="J147" i="1"/>
  <c r="J131" i="1"/>
  <c r="J115" i="1"/>
  <c r="J99" i="1"/>
  <c r="J83" i="1"/>
  <c r="J67" i="1"/>
  <c r="J43" i="1"/>
  <c r="J27" i="1"/>
  <c r="J19" i="1"/>
  <c r="J11" i="1"/>
  <c r="J485" i="1"/>
  <c r="J469" i="1"/>
  <c r="J461" i="1"/>
  <c r="J453" i="1"/>
  <c r="J445" i="1"/>
  <c r="J437" i="1"/>
  <c r="J429" i="1"/>
  <c r="J421" i="1"/>
  <c r="J413" i="1"/>
  <c r="J405" i="1"/>
  <c r="J397" i="1"/>
  <c r="J389" i="1"/>
  <c r="J381" i="1"/>
  <c r="J373" i="1"/>
  <c r="J365" i="1"/>
  <c r="J357" i="1"/>
  <c r="J349" i="1"/>
  <c r="J341" i="1"/>
  <c r="J333" i="1"/>
  <c r="J325" i="1"/>
  <c r="J317" i="1"/>
  <c r="J309" i="1"/>
  <c r="J301" i="1"/>
  <c r="J293" i="1"/>
  <c r="J285" i="1"/>
  <c r="J277" i="1"/>
  <c r="J269" i="1"/>
  <c r="J261" i="1"/>
  <c r="J253" i="1"/>
  <c r="J245" i="1"/>
  <c r="J237" i="1"/>
  <c r="J229" i="1"/>
  <c r="J221" i="1"/>
  <c r="J213" i="1"/>
  <c r="J20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21" i="1"/>
  <c r="J13" i="1"/>
  <c r="J5" i="1"/>
  <c r="J477" i="1"/>
  <c r="J501" i="1"/>
  <c r="J490" i="1"/>
  <c r="J482" i="1"/>
  <c r="J474" i="1"/>
  <c r="J466" i="1"/>
  <c r="J458" i="1"/>
  <c r="J450" i="1"/>
  <c r="J442" i="1"/>
  <c r="J434" i="1"/>
  <c r="J426" i="1"/>
  <c r="J418" i="1"/>
  <c r="J410" i="1"/>
  <c r="J402" i="1"/>
  <c r="J394" i="1"/>
  <c r="J386" i="1"/>
  <c r="J378" i="1"/>
  <c r="J370" i="1"/>
  <c r="J362" i="1"/>
  <c r="J354" i="1"/>
  <c r="J346" i="1"/>
  <c r="J338" i="1"/>
  <c r="J330" i="1"/>
  <c r="J322" i="1"/>
  <c r="J314" i="1"/>
  <c r="J306" i="1"/>
  <c r="J298" i="1"/>
  <c r="J290" i="1"/>
  <c r="J282" i="1"/>
  <c r="J274" i="1"/>
  <c r="J266" i="1"/>
  <c r="J258" i="1"/>
  <c r="J250" i="1"/>
  <c r="J242" i="1"/>
  <c r="J234" i="1"/>
  <c r="J226" i="1"/>
  <c r="J218" i="1"/>
  <c r="J210" i="1"/>
  <c r="J202" i="1"/>
  <c r="J194" i="1"/>
  <c r="J186" i="1"/>
  <c r="J178" i="1"/>
  <c r="J170" i="1"/>
  <c r="J162" i="1"/>
  <c r="J154" i="1"/>
  <c r="J146" i="1"/>
  <c r="J138" i="1"/>
  <c r="J130" i="1"/>
  <c r="J122" i="1"/>
  <c r="J114" i="1"/>
  <c r="J106" i="1"/>
  <c r="J98" i="1"/>
  <c r="J90" i="1"/>
  <c r="J82" i="1"/>
  <c r="J74" i="1"/>
  <c r="J66" i="1"/>
  <c r="J58" i="1"/>
  <c r="J50" i="1"/>
  <c r="J42" i="1"/>
  <c r="J34" i="1"/>
  <c r="J26" i="1"/>
  <c r="J18" i="1"/>
  <c r="J10" i="1"/>
  <c r="J493" i="1"/>
  <c r="J498" i="1"/>
  <c r="P22" i="3" l="1"/>
  <c r="S22" i="3" s="1"/>
  <c r="M23" i="3"/>
  <c r="O23" i="3" s="1"/>
  <c r="L23" i="3"/>
  <c r="N23" i="3" s="1"/>
  <c r="K24" i="3"/>
  <c r="K22" i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M24" i="3" l="1"/>
  <c r="O24" i="3" s="1"/>
  <c r="L24" i="3"/>
  <c r="N24" i="3" s="1"/>
  <c r="K25" i="3"/>
  <c r="R22" i="3"/>
  <c r="Q22" i="3"/>
  <c r="P23" i="3"/>
  <c r="S23" i="3" s="1"/>
  <c r="Y22" i="3"/>
  <c r="L22" i="1"/>
  <c r="N22" i="1" s="1"/>
  <c r="M22" i="1"/>
  <c r="O22" i="1" s="1"/>
  <c r="P22" i="1" s="1"/>
  <c r="Y23" i="3" l="1"/>
  <c r="R23" i="3"/>
  <c r="Q23" i="3"/>
  <c r="P24" i="3"/>
  <c r="S24" i="3" s="1"/>
  <c r="K26" i="3"/>
  <c r="M25" i="3"/>
  <c r="O25" i="3" s="1"/>
  <c r="L25" i="3"/>
  <c r="N25" i="3" s="1"/>
  <c r="Y15" i="1"/>
  <c r="O26" i="3" l="1"/>
  <c r="P25" i="3"/>
  <c r="S25" i="3" s="1"/>
  <c r="Y24" i="3"/>
  <c r="R24" i="3"/>
  <c r="Q24" i="3"/>
  <c r="K27" i="3"/>
  <c r="M26" i="3"/>
  <c r="L26" i="3"/>
  <c r="N26" i="3" s="1"/>
  <c r="Y16" i="1"/>
  <c r="N27" i="3" l="1"/>
  <c r="O27" i="3"/>
  <c r="M27" i="3"/>
  <c r="L27" i="3"/>
  <c r="K28" i="3"/>
  <c r="Q25" i="3"/>
  <c r="P26" i="3"/>
  <c r="S26" i="3" s="1"/>
  <c r="Y25" i="3"/>
  <c r="R25" i="3"/>
  <c r="Y17" i="1"/>
  <c r="N28" i="3" l="1"/>
  <c r="M28" i="3"/>
  <c r="O28" i="3" s="1"/>
  <c r="L28" i="3"/>
  <c r="K29" i="3"/>
  <c r="R26" i="3"/>
  <c r="Q26" i="3"/>
  <c r="P27" i="3"/>
  <c r="S27" i="3" s="1"/>
  <c r="Y26" i="3"/>
  <c r="Y18" i="1"/>
  <c r="N29" i="3" l="1"/>
  <c r="Y27" i="3"/>
  <c r="R27" i="3"/>
  <c r="Q27" i="3"/>
  <c r="P28" i="3"/>
  <c r="S28" i="3" s="1"/>
  <c r="K30" i="3"/>
  <c r="M29" i="3"/>
  <c r="O29" i="3" s="1"/>
  <c r="L29" i="3"/>
  <c r="Y19" i="1"/>
  <c r="O30" i="3" l="1"/>
  <c r="P29" i="3"/>
  <c r="S29" i="3" s="1"/>
  <c r="Y28" i="3"/>
  <c r="R28" i="3"/>
  <c r="Q28" i="3"/>
  <c r="K31" i="3"/>
  <c r="M30" i="3"/>
  <c r="L30" i="3"/>
  <c r="N30" i="3" s="1"/>
  <c r="L23" i="1"/>
  <c r="M23" i="1"/>
  <c r="Y20" i="1"/>
  <c r="N31" i="3" l="1"/>
  <c r="M31" i="3"/>
  <c r="O31" i="3" s="1"/>
  <c r="L31" i="3"/>
  <c r="K32" i="3"/>
  <c r="Q29" i="3"/>
  <c r="P30" i="3"/>
  <c r="S30" i="3" s="1"/>
  <c r="Y29" i="3"/>
  <c r="R29" i="3"/>
  <c r="L24" i="1"/>
  <c r="M24" i="1"/>
  <c r="Y21" i="1"/>
  <c r="O23" i="1"/>
  <c r="N23" i="1"/>
  <c r="S22" i="1"/>
  <c r="Y22" i="1" s="1"/>
  <c r="N32" i="3" l="1"/>
  <c r="P23" i="1"/>
  <c r="R30" i="3"/>
  <c r="Q30" i="3"/>
  <c r="P31" i="3"/>
  <c r="S31" i="3" s="1"/>
  <c r="Y30" i="3"/>
  <c r="M32" i="3"/>
  <c r="O32" i="3" s="1"/>
  <c r="L32" i="3"/>
  <c r="K33" i="3"/>
  <c r="L25" i="1"/>
  <c r="M25" i="1"/>
  <c r="Q22" i="1"/>
  <c r="R22" i="1"/>
  <c r="O24" i="1"/>
  <c r="N24" i="1"/>
  <c r="S23" i="1"/>
  <c r="P24" i="1" l="1"/>
  <c r="Y31" i="3"/>
  <c r="R31" i="3"/>
  <c r="Q31" i="3"/>
  <c r="P32" i="3"/>
  <c r="S32" i="3" s="1"/>
  <c r="K34" i="3"/>
  <c r="M33" i="3"/>
  <c r="O33" i="3" s="1"/>
  <c r="L33" i="3"/>
  <c r="N33" i="3" s="1"/>
  <c r="L26" i="1"/>
  <c r="M26" i="1"/>
  <c r="Q23" i="1"/>
  <c r="R23" i="1"/>
  <c r="Y23" i="1"/>
  <c r="O25" i="1"/>
  <c r="N25" i="1"/>
  <c r="S24" i="1"/>
  <c r="P25" i="1" s="1"/>
  <c r="N34" i="3" l="1"/>
  <c r="K35" i="3"/>
  <c r="M34" i="3"/>
  <c r="O34" i="3" s="1"/>
  <c r="L34" i="3"/>
  <c r="P33" i="3"/>
  <c r="S33" i="3" s="1"/>
  <c r="Y32" i="3"/>
  <c r="R32" i="3"/>
  <c r="Q32" i="3"/>
  <c r="L27" i="1"/>
  <c r="M27" i="1"/>
  <c r="Q24" i="1"/>
  <c r="R24" i="1"/>
  <c r="Y24" i="1"/>
  <c r="O26" i="1"/>
  <c r="N26" i="1"/>
  <c r="S25" i="1"/>
  <c r="P26" i="1" s="1"/>
  <c r="Q33" i="3" l="1"/>
  <c r="P34" i="3"/>
  <c r="S34" i="3" s="1"/>
  <c r="Y33" i="3"/>
  <c r="R33" i="3"/>
  <c r="M35" i="3"/>
  <c r="O35" i="3" s="1"/>
  <c r="L35" i="3"/>
  <c r="N35" i="3" s="1"/>
  <c r="K36" i="3"/>
  <c r="L28" i="1"/>
  <c r="M28" i="1"/>
  <c r="Q25" i="1"/>
  <c r="R25" i="1"/>
  <c r="Y25" i="1"/>
  <c r="O27" i="1"/>
  <c r="N27" i="1"/>
  <c r="S26" i="1"/>
  <c r="P27" i="1" s="1"/>
  <c r="R34" i="3" l="1"/>
  <c r="Q34" i="3"/>
  <c r="P35" i="3"/>
  <c r="S35" i="3" s="1"/>
  <c r="Y34" i="3"/>
  <c r="M36" i="3"/>
  <c r="O36" i="3" s="1"/>
  <c r="L36" i="3"/>
  <c r="N36" i="3" s="1"/>
  <c r="K37" i="3"/>
  <c r="L29" i="1"/>
  <c r="M29" i="1"/>
  <c r="Q26" i="1"/>
  <c r="R26" i="1"/>
  <c r="Y26" i="1"/>
  <c r="O28" i="1"/>
  <c r="N28" i="1"/>
  <c r="S27" i="1"/>
  <c r="P28" i="1" s="1"/>
  <c r="Y35" i="3" l="1"/>
  <c r="R35" i="3"/>
  <c r="Q35" i="3"/>
  <c r="P36" i="3"/>
  <c r="S36" i="3" s="1"/>
  <c r="K38" i="3"/>
  <c r="M37" i="3"/>
  <c r="O37" i="3" s="1"/>
  <c r="L37" i="3"/>
  <c r="N37" i="3" s="1"/>
  <c r="L30" i="1"/>
  <c r="M30" i="1"/>
  <c r="Q27" i="1"/>
  <c r="R27" i="1"/>
  <c r="Y27" i="1"/>
  <c r="O29" i="1"/>
  <c r="N29" i="1"/>
  <c r="S28" i="1"/>
  <c r="P29" i="1" s="1"/>
  <c r="P37" i="3" l="1"/>
  <c r="S37" i="3" s="1"/>
  <c r="Y36" i="3"/>
  <c r="R36" i="3"/>
  <c r="Q36" i="3"/>
  <c r="K39" i="3"/>
  <c r="M38" i="3"/>
  <c r="O38" i="3" s="1"/>
  <c r="L38" i="3"/>
  <c r="N38" i="3" s="1"/>
  <c r="L31" i="1"/>
  <c r="M31" i="1"/>
  <c r="Q28" i="1"/>
  <c r="R28" i="1"/>
  <c r="Y28" i="1"/>
  <c r="O30" i="1"/>
  <c r="N30" i="1"/>
  <c r="S29" i="1"/>
  <c r="P30" i="1" s="1"/>
  <c r="M39" i="3" l="1"/>
  <c r="O39" i="3" s="1"/>
  <c r="L39" i="3"/>
  <c r="N39" i="3" s="1"/>
  <c r="K40" i="3"/>
  <c r="Q37" i="3"/>
  <c r="P38" i="3"/>
  <c r="S38" i="3" s="1"/>
  <c r="Y37" i="3"/>
  <c r="R37" i="3"/>
  <c r="L32" i="1"/>
  <c r="M32" i="1"/>
  <c r="Q29" i="1"/>
  <c r="R29" i="1"/>
  <c r="Y29" i="1"/>
  <c r="N31" i="1"/>
  <c r="O31" i="1"/>
  <c r="S30" i="1"/>
  <c r="P31" i="1" s="1"/>
  <c r="M40" i="3" l="1"/>
  <c r="O40" i="3" s="1"/>
  <c r="L40" i="3"/>
  <c r="N40" i="3" s="1"/>
  <c r="K41" i="3"/>
  <c r="R38" i="3"/>
  <c r="Q38" i="3"/>
  <c r="P39" i="3"/>
  <c r="S39" i="3" s="1"/>
  <c r="Y38" i="3"/>
  <c r="L33" i="1"/>
  <c r="M33" i="1"/>
  <c r="Q30" i="1"/>
  <c r="R30" i="1"/>
  <c r="N32" i="1"/>
  <c r="Y30" i="1"/>
  <c r="O32" i="1"/>
  <c r="S31" i="1"/>
  <c r="P32" i="1" s="1"/>
  <c r="Y39" i="3" l="1"/>
  <c r="R39" i="3"/>
  <c r="Q39" i="3"/>
  <c r="P40" i="3"/>
  <c r="S40" i="3" s="1"/>
  <c r="K42" i="3"/>
  <c r="M41" i="3"/>
  <c r="O41" i="3" s="1"/>
  <c r="L41" i="3"/>
  <c r="N41" i="3" s="1"/>
  <c r="L34" i="1"/>
  <c r="M34" i="1"/>
  <c r="Q31" i="1"/>
  <c r="R31" i="1"/>
  <c r="N33" i="1"/>
  <c r="O33" i="1"/>
  <c r="Y31" i="1"/>
  <c r="S32" i="1"/>
  <c r="P33" i="1" s="1"/>
  <c r="P41" i="3" l="1"/>
  <c r="S41" i="3" s="1"/>
  <c r="Y40" i="3"/>
  <c r="R40" i="3"/>
  <c r="Q40" i="3"/>
  <c r="K43" i="3"/>
  <c r="M42" i="3"/>
  <c r="O42" i="3" s="1"/>
  <c r="L42" i="3"/>
  <c r="N42" i="3" s="1"/>
  <c r="L35" i="1"/>
  <c r="M35" i="1"/>
  <c r="N34" i="1"/>
  <c r="Q32" i="1"/>
  <c r="R32" i="1"/>
  <c r="O34" i="1"/>
  <c r="Y32" i="1"/>
  <c r="S33" i="1"/>
  <c r="P34" i="1" s="1"/>
  <c r="M43" i="3" l="1"/>
  <c r="O43" i="3" s="1"/>
  <c r="L43" i="3"/>
  <c r="N43" i="3" s="1"/>
  <c r="K44" i="3"/>
  <c r="Q41" i="3"/>
  <c r="P42" i="3"/>
  <c r="S42" i="3" s="1"/>
  <c r="Y41" i="3"/>
  <c r="R41" i="3"/>
  <c r="L36" i="1"/>
  <c r="M36" i="1"/>
  <c r="N35" i="1"/>
  <c r="Q33" i="1"/>
  <c r="R33" i="1"/>
  <c r="O35" i="1"/>
  <c r="Y33" i="1"/>
  <c r="S34" i="1"/>
  <c r="P35" i="1" s="1"/>
  <c r="M44" i="3" l="1"/>
  <c r="O44" i="3" s="1"/>
  <c r="L44" i="3"/>
  <c r="N44" i="3" s="1"/>
  <c r="K45" i="3"/>
  <c r="R42" i="3"/>
  <c r="Q42" i="3"/>
  <c r="P43" i="3"/>
  <c r="S43" i="3" s="1"/>
  <c r="Y42" i="3"/>
  <c r="L37" i="1"/>
  <c r="N37" i="1" s="1"/>
  <c r="M37" i="1"/>
  <c r="N36" i="1"/>
  <c r="Q34" i="1"/>
  <c r="R34" i="1"/>
  <c r="O36" i="1"/>
  <c r="Y34" i="1"/>
  <c r="S35" i="1"/>
  <c r="P36" i="1" s="1"/>
  <c r="Y43" i="3" l="1"/>
  <c r="R43" i="3"/>
  <c r="Q43" i="3"/>
  <c r="P44" i="3"/>
  <c r="S44" i="3" s="1"/>
  <c r="K46" i="3"/>
  <c r="M45" i="3"/>
  <c r="O45" i="3" s="1"/>
  <c r="L45" i="3"/>
  <c r="N45" i="3" s="1"/>
  <c r="L38" i="1"/>
  <c r="N38" i="1" s="1"/>
  <c r="M38" i="1"/>
  <c r="Q35" i="1"/>
  <c r="R35" i="1"/>
  <c r="O37" i="1"/>
  <c r="Y35" i="1"/>
  <c r="S36" i="1"/>
  <c r="P37" i="1" s="1"/>
  <c r="P45" i="3" l="1"/>
  <c r="S45" i="3" s="1"/>
  <c r="Y44" i="3"/>
  <c r="R44" i="3"/>
  <c r="Q44" i="3"/>
  <c r="K47" i="3"/>
  <c r="M46" i="3"/>
  <c r="O46" i="3" s="1"/>
  <c r="L46" i="3"/>
  <c r="N46" i="3" s="1"/>
  <c r="L39" i="1"/>
  <c r="N39" i="1" s="1"/>
  <c r="M39" i="1"/>
  <c r="Q36" i="1"/>
  <c r="R36" i="1"/>
  <c r="O38" i="1"/>
  <c r="Y36" i="1"/>
  <c r="S37" i="1"/>
  <c r="Q45" i="3" l="1"/>
  <c r="P46" i="3"/>
  <c r="S46" i="3" s="1"/>
  <c r="Y45" i="3"/>
  <c r="R45" i="3"/>
  <c r="M47" i="3"/>
  <c r="O47" i="3" s="1"/>
  <c r="L47" i="3"/>
  <c r="N47" i="3" s="1"/>
  <c r="K48" i="3"/>
  <c r="P38" i="1"/>
  <c r="S38" i="1" s="1"/>
  <c r="P39" i="1" s="1"/>
  <c r="L40" i="1"/>
  <c r="N40" i="1" s="1"/>
  <c r="M40" i="1"/>
  <c r="Q37" i="1"/>
  <c r="R37" i="1"/>
  <c r="O39" i="1"/>
  <c r="Y37" i="1"/>
  <c r="R46" i="3" l="1"/>
  <c r="Q46" i="3"/>
  <c r="P47" i="3"/>
  <c r="S47" i="3" s="1"/>
  <c r="Y46" i="3"/>
  <c r="M48" i="3"/>
  <c r="O48" i="3" s="1"/>
  <c r="L48" i="3"/>
  <c r="N48" i="3" s="1"/>
  <c r="K49" i="3"/>
  <c r="L41" i="1"/>
  <c r="N41" i="1" s="1"/>
  <c r="M41" i="1"/>
  <c r="Q38" i="1"/>
  <c r="R38" i="1"/>
  <c r="O40" i="1"/>
  <c r="Y38" i="1"/>
  <c r="S39" i="1"/>
  <c r="P40" i="1" s="1"/>
  <c r="Y47" i="3" l="1"/>
  <c r="R47" i="3"/>
  <c r="Q47" i="3"/>
  <c r="P48" i="3"/>
  <c r="S48" i="3" s="1"/>
  <c r="K50" i="3"/>
  <c r="M49" i="3"/>
  <c r="O49" i="3" s="1"/>
  <c r="L49" i="3"/>
  <c r="N49" i="3" s="1"/>
  <c r="L42" i="1"/>
  <c r="N42" i="1" s="1"/>
  <c r="M42" i="1"/>
  <c r="Q39" i="1"/>
  <c r="R39" i="1"/>
  <c r="O41" i="1"/>
  <c r="Y39" i="1"/>
  <c r="S40" i="1"/>
  <c r="P41" i="1" s="1"/>
  <c r="P49" i="3" l="1"/>
  <c r="S49" i="3" s="1"/>
  <c r="Y48" i="3"/>
  <c r="R48" i="3"/>
  <c r="Q48" i="3"/>
  <c r="K51" i="3"/>
  <c r="M50" i="3"/>
  <c r="O50" i="3" s="1"/>
  <c r="L50" i="3"/>
  <c r="N50" i="3" s="1"/>
  <c r="L43" i="1"/>
  <c r="N43" i="1" s="1"/>
  <c r="M43" i="1"/>
  <c r="Q40" i="1"/>
  <c r="R40" i="1"/>
  <c r="O42" i="1"/>
  <c r="Y40" i="1"/>
  <c r="S41" i="1"/>
  <c r="P42" i="1" s="1"/>
  <c r="M51" i="3" l="1"/>
  <c r="O51" i="3" s="1"/>
  <c r="L51" i="3"/>
  <c r="N51" i="3" s="1"/>
  <c r="K52" i="3"/>
  <c r="Q49" i="3"/>
  <c r="P50" i="3"/>
  <c r="S50" i="3" s="1"/>
  <c r="Y49" i="3"/>
  <c r="R49" i="3"/>
  <c r="L44" i="1"/>
  <c r="N44" i="1" s="1"/>
  <c r="M44" i="1"/>
  <c r="Q41" i="1"/>
  <c r="R41" i="1"/>
  <c r="O43" i="1"/>
  <c r="Y41" i="1"/>
  <c r="S42" i="1"/>
  <c r="P43" i="1" s="1"/>
  <c r="R50" i="3" l="1"/>
  <c r="Q50" i="3"/>
  <c r="P51" i="3"/>
  <c r="S51" i="3" s="1"/>
  <c r="Y50" i="3"/>
  <c r="M52" i="3"/>
  <c r="O52" i="3" s="1"/>
  <c r="L52" i="3"/>
  <c r="N52" i="3" s="1"/>
  <c r="K53" i="3"/>
  <c r="L45" i="1"/>
  <c r="N45" i="1" s="1"/>
  <c r="M45" i="1"/>
  <c r="O44" i="1"/>
  <c r="Q42" i="1"/>
  <c r="R42" i="1"/>
  <c r="Y42" i="1"/>
  <c r="S43" i="1"/>
  <c r="P44" i="1" s="1"/>
  <c r="Y51" i="3" l="1"/>
  <c r="R51" i="3"/>
  <c r="Q51" i="3"/>
  <c r="P52" i="3"/>
  <c r="S52" i="3" s="1"/>
  <c r="K54" i="3"/>
  <c r="M53" i="3"/>
  <c r="O53" i="3" s="1"/>
  <c r="L53" i="3"/>
  <c r="N53" i="3" s="1"/>
  <c r="L46" i="1"/>
  <c r="N46" i="1" s="1"/>
  <c r="M46" i="1"/>
  <c r="O45" i="1"/>
  <c r="Q43" i="1"/>
  <c r="R43" i="1"/>
  <c r="Y43" i="1"/>
  <c r="S44" i="1"/>
  <c r="P45" i="1" s="1"/>
  <c r="K55" i="3" l="1"/>
  <c r="M54" i="3"/>
  <c r="O54" i="3" s="1"/>
  <c r="L54" i="3"/>
  <c r="N54" i="3" s="1"/>
  <c r="P53" i="3"/>
  <c r="S53" i="3" s="1"/>
  <c r="Y52" i="3"/>
  <c r="R52" i="3"/>
  <c r="Q52" i="3"/>
  <c r="L47" i="1"/>
  <c r="N47" i="1" s="1"/>
  <c r="M47" i="1"/>
  <c r="O46" i="1"/>
  <c r="Q44" i="1"/>
  <c r="R44" i="1"/>
  <c r="Y44" i="1"/>
  <c r="S45" i="1"/>
  <c r="P46" i="1" s="1"/>
  <c r="M55" i="3" l="1"/>
  <c r="O55" i="3" s="1"/>
  <c r="L55" i="3"/>
  <c r="N55" i="3" s="1"/>
  <c r="K56" i="3"/>
  <c r="Q53" i="3"/>
  <c r="P54" i="3"/>
  <c r="S54" i="3" s="1"/>
  <c r="Y53" i="3"/>
  <c r="R53" i="3"/>
  <c r="L48" i="1"/>
  <c r="N48" i="1" s="1"/>
  <c r="M48" i="1"/>
  <c r="O47" i="1"/>
  <c r="Q45" i="1"/>
  <c r="R45" i="1"/>
  <c r="Y45" i="1"/>
  <c r="S46" i="1"/>
  <c r="P47" i="1" s="1"/>
  <c r="R54" i="3" l="1"/>
  <c r="Q54" i="3"/>
  <c r="P55" i="3"/>
  <c r="S55" i="3" s="1"/>
  <c r="Y54" i="3"/>
  <c r="M56" i="3"/>
  <c r="O56" i="3" s="1"/>
  <c r="L56" i="3"/>
  <c r="N56" i="3" s="1"/>
  <c r="K57" i="3"/>
  <c r="L49" i="1"/>
  <c r="N49" i="1" s="1"/>
  <c r="M49" i="1"/>
  <c r="O48" i="1"/>
  <c r="Q46" i="1"/>
  <c r="R46" i="1"/>
  <c r="Y46" i="1"/>
  <c r="S47" i="1"/>
  <c r="P48" i="1" s="1"/>
  <c r="Y55" i="3" l="1"/>
  <c r="R55" i="3"/>
  <c r="Q55" i="3"/>
  <c r="P56" i="3"/>
  <c r="S56" i="3" s="1"/>
  <c r="K58" i="3"/>
  <c r="M57" i="3"/>
  <c r="O57" i="3" s="1"/>
  <c r="L57" i="3"/>
  <c r="N57" i="3" s="1"/>
  <c r="L50" i="1"/>
  <c r="N50" i="1" s="1"/>
  <c r="M50" i="1"/>
  <c r="O49" i="1"/>
  <c r="Q47" i="1"/>
  <c r="R47" i="1"/>
  <c r="Y47" i="1"/>
  <c r="S48" i="1"/>
  <c r="P49" i="1" s="1"/>
  <c r="P57" i="3" l="1"/>
  <c r="S57" i="3" s="1"/>
  <c r="Y56" i="3"/>
  <c r="R56" i="3"/>
  <c r="Q56" i="3"/>
  <c r="K59" i="3"/>
  <c r="M58" i="3"/>
  <c r="O58" i="3" s="1"/>
  <c r="L58" i="3"/>
  <c r="N58" i="3" s="1"/>
  <c r="L51" i="1"/>
  <c r="N51" i="1" s="1"/>
  <c r="M51" i="1"/>
  <c r="O50" i="1"/>
  <c r="Q48" i="1"/>
  <c r="R48" i="1"/>
  <c r="Y48" i="1"/>
  <c r="S49" i="1"/>
  <c r="P50" i="1" s="1"/>
  <c r="M59" i="3" l="1"/>
  <c r="O59" i="3" s="1"/>
  <c r="L59" i="3"/>
  <c r="N59" i="3" s="1"/>
  <c r="K60" i="3"/>
  <c r="Q57" i="3"/>
  <c r="P58" i="3"/>
  <c r="S58" i="3" s="1"/>
  <c r="Y57" i="3"/>
  <c r="R57" i="3"/>
  <c r="L52" i="1"/>
  <c r="N52" i="1" s="1"/>
  <c r="M52" i="1"/>
  <c r="O51" i="1"/>
  <c r="Q49" i="1"/>
  <c r="R49" i="1"/>
  <c r="Y49" i="1"/>
  <c r="S50" i="1"/>
  <c r="P51" i="1" s="1"/>
  <c r="R58" i="3" l="1"/>
  <c r="Q58" i="3"/>
  <c r="P59" i="3"/>
  <c r="S59" i="3" s="1"/>
  <c r="Y58" i="3"/>
  <c r="M60" i="3"/>
  <c r="O60" i="3" s="1"/>
  <c r="L60" i="3"/>
  <c r="N60" i="3" s="1"/>
  <c r="K61" i="3"/>
  <c r="O52" i="1"/>
  <c r="L53" i="1"/>
  <c r="M53" i="1"/>
  <c r="Q50" i="1"/>
  <c r="R50" i="1"/>
  <c r="Y50" i="1"/>
  <c r="N53" i="1"/>
  <c r="S51" i="1"/>
  <c r="P52" i="1" s="1"/>
  <c r="O61" i="3" l="1"/>
  <c r="O53" i="1"/>
  <c r="Y59" i="3"/>
  <c r="R59" i="3"/>
  <c r="Q59" i="3"/>
  <c r="P60" i="3"/>
  <c r="S60" i="3" s="1"/>
  <c r="K62" i="3"/>
  <c r="M61" i="3"/>
  <c r="L61" i="3"/>
  <c r="N61" i="3" s="1"/>
  <c r="L54" i="1"/>
  <c r="M54" i="1"/>
  <c r="Q51" i="1"/>
  <c r="R51" i="1"/>
  <c r="Y51" i="1"/>
  <c r="N54" i="1"/>
  <c r="O54" i="1"/>
  <c r="S52" i="1"/>
  <c r="P53" i="1" s="1"/>
  <c r="N62" i="3" l="1"/>
  <c r="K63" i="3"/>
  <c r="M62" i="3"/>
  <c r="O62" i="3" s="1"/>
  <c r="L62" i="3"/>
  <c r="P61" i="3"/>
  <c r="S61" i="3" s="1"/>
  <c r="Y60" i="3"/>
  <c r="R60" i="3"/>
  <c r="Q60" i="3"/>
  <c r="L55" i="1"/>
  <c r="N55" i="1" s="1"/>
  <c r="M55" i="1"/>
  <c r="Q52" i="1"/>
  <c r="R52" i="1"/>
  <c r="Y52" i="1"/>
  <c r="S53" i="1"/>
  <c r="P54" i="1" s="1"/>
  <c r="O55" i="1"/>
  <c r="N63" i="3" l="1"/>
  <c r="M63" i="3"/>
  <c r="O63" i="3" s="1"/>
  <c r="L63" i="3"/>
  <c r="K64" i="3"/>
  <c r="Q61" i="3"/>
  <c r="P62" i="3"/>
  <c r="S62" i="3" s="1"/>
  <c r="Y61" i="3"/>
  <c r="R61" i="3"/>
  <c r="L56" i="1"/>
  <c r="N56" i="1" s="1"/>
  <c r="M56" i="1"/>
  <c r="Q53" i="1"/>
  <c r="R53" i="1"/>
  <c r="Y53" i="1"/>
  <c r="S54" i="1"/>
  <c r="P55" i="1" s="1"/>
  <c r="O56" i="1"/>
  <c r="R62" i="3" l="1"/>
  <c r="Q62" i="3"/>
  <c r="P63" i="3"/>
  <c r="S63" i="3" s="1"/>
  <c r="Y62" i="3"/>
  <c r="M64" i="3"/>
  <c r="O64" i="3" s="1"/>
  <c r="L64" i="3"/>
  <c r="N64" i="3" s="1"/>
  <c r="K65" i="3"/>
  <c r="L57" i="1"/>
  <c r="N57" i="1" s="1"/>
  <c r="M57" i="1"/>
  <c r="Q54" i="1"/>
  <c r="R54" i="1"/>
  <c r="Y54" i="1"/>
  <c r="O57" i="1"/>
  <c r="S55" i="1"/>
  <c r="P56" i="1" s="1"/>
  <c r="Y63" i="3" l="1"/>
  <c r="R63" i="3"/>
  <c r="Q63" i="3"/>
  <c r="P64" i="3"/>
  <c r="S64" i="3" s="1"/>
  <c r="K66" i="3"/>
  <c r="M65" i="3"/>
  <c r="O65" i="3" s="1"/>
  <c r="L65" i="3"/>
  <c r="N65" i="3" s="1"/>
  <c r="L58" i="1"/>
  <c r="N58" i="1" s="1"/>
  <c r="M58" i="1"/>
  <c r="Q55" i="1"/>
  <c r="R55" i="1"/>
  <c r="Y55" i="1"/>
  <c r="O58" i="1"/>
  <c r="S56" i="1"/>
  <c r="P57" i="1" s="1"/>
  <c r="K67" i="3" l="1"/>
  <c r="M66" i="3"/>
  <c r="O66" i="3" s="1"/>
  <c r="L66" i="3"/>
  <c r="N66" i="3" s="1"/>
  <c r="P65" i="3"/>
  <c r="S65" i="3" s="1"/>
  <c r="Y64" i="3"/>
  <c r="R64" i="3"/>
  <c r="Q64" i="3"/>
  <c r="L59" i="1"/>
  <c r="N59" i="1" s="1"/>
  <c r="M59" i="1"/>
  <c r="Q56" i="1"/>
  <c r="R56" i="1"/>
  <c r="Y56" i="1"/>
  <c r="O59" i="1"/>
  <c r="S57" i="1"/>
  <c r="P58" i="1" s="1"/>
  <c r="M67" i="3" l="1"/>
  <c r="O67" i="3" s="1"/>
  <c r="L67" i="3"/>
  <c r="N67" i="3" s="1"/>
  <c r="K68" i="3"/>
  <c r="Q65" i="3"/>
  <c r="P66" i="3"/>
  <c r="S66" i="3" s="1"/>
  <c r="Y65" i="3"/>
  <c r="R65" i="3"/>
  <c r="L60" i="1"/>
  <c r="N60" i="1" s="1"/>
  <c r="M60" i="1"/>
  <c r="Q57" i="1"/>
  <c r="R57" i="1"/>
  <c r="Y57" i="1"/>
  <c r="S58" i="1"/>
  <c r="P59" i="1" s="1"/>
  <c r="O60" i="1"/>
  <c r="R66" i="3" l="1"/>
  <c r="Q66" i="3"/>
  <c r="P67" i="3"/>
  <c r="S67" i="3" s="1"/>
  <c r="Y66" i="3"/>
  <c r="M68" i="3"/>
  <c r="O68" i="3" s="1"/>
  <c r="L68" i="3"/>
  <c r="N68" i="3" s="1"/>
  <c r="K69" i="3"/>
  <c r="L61" i="1"/>
  <c r="N61" i="1" s="1"/>
  <c r="M61" i="1"/>
  <c r="Q58" i="1"/>
  <c r="R58" i="1"/>
  <c r="Y58" i="1"/>
  <c r="O61" i="1"/>
  <c r="S59" i="1"/>
  <c r="P60" i="1" s="1"/>
  <c r="Y67" i="3" l="1"/>
  <c r="R67" i="3"/>
  <c r="Q67" i="3"/>
  <c r="P68" i="3"/>
  <c r="S68" i="3" s="1"/>
  <c r="K70" i="3"/>
  <c r="M69" i="3"/>
  <c r="O69" i="3" s="1"/>
  <c r="L69" i="3"/>
  <c r="N69" i="3" s="1"/>
  <c r="L62" i="1"/>
  <c r="N62" i="1" s="1"/>
  <c r="M62" i="1"/>
  <c r="O62" i="1" s="1"/>
  <c r="Q59" i="1"/>
  <c r="R59" i="1"/>
  <c r="Y59" i="1"/>
  <c r="S60" i="1"/>
  <c r="P61" i="1" s="1"/>
  <c r="O70" i="3" l="1"/>
  <c r="P69" i="3"/>
  <c r="S69" i="3" s="1"/>
  <c r="Y68" i="3"/>
  <c r="R68" i="3"/>
  <c r="Q68" i="3"/>
  <c r="L70" i="3"/>
  <c r="N70" i="3" s="1"/>
  <c r="K71" i="3"/>
  <c r="M70" i="3"/>
  <c r="L63" i="1"/>
  <c r="N63" i="1" s="1"/>
  <c r="M63" i="1"/>
  <c r="Q60" i="1"/>
  <c r="R60" i="1"/>
  <c r="Y60" i="1"/>
  <c r="S61" i="1"/>
  <c r="P62" i="1" s="1"/>
  <c r="O63" i="1"/>
  <c r="K72" i="3" l="1"/>
  <c r="M71" i="3"/>
  <c r="O71" i="3" s="1"/>
  <c r="L71" i="3"/>
  <c r="N71" i="3" s="1"/>
  <c r="Q69" i="3"/>
  <c r="P70" i="3"/>
  <c r="S70" i="3" s="1"/>
  <c r="Y69" i="3"/>
  <c r="R69" i="3"/>
  <c r="L64" i="1"/>
  <c r="N64" i="1" s="1"/>
  <c r="M64" i="1"/>
  <c r="Q61" i="1"/>
  <c r="R61" i="1"/>
  <c r="Y61" i="1"/>
  <c r="O64" i="1"/>
  <c r="S62" i="1"/>
  <c r="P63" i="1" s="1"/>
  <c r="P71" i="3" l="1"/>
  <c r="S71" i="3" s="1"/>
  <c r="Y70" i="3"/>
  <c r="R70" i="3"/>
  <c r="Q70" i="3"/>
  <c r="L72" i="3"/>
  <c r="N72" i="3" s="1"/>
  <c r="K73" i="3"/>
  <c r="M72" i="3"/>
  <c r="O72" i="3" s="1"/>
  <c r="L65" i="1"/>
  <c r="M65" i="1"/>
  <c r="Q62" i="1"/>
  <c r="R62" i="1"/>
  <c r="Y62" i="1"/>
  <c r="S63" i="1"/>
  <c r="P64" i="1" s="1"/>
  <c r="N65" i="1"/>
  <c r="O65" i="1"/>
  <c r="M73" i="3" l="1"/>
  <c r="O73" i="3" s="1"/>
  <c r="L73" i="3"/>
  <c r="N73" i="3" s="1"/>
  <c r="K74" i="3"/>
  <c r="P72" i="3"/>
  <c r="S72" i="3" s="1"/>
  <c r="Q71" i="3"/>
  <c r="Y71" i="3"/>
  <c r="R71" i="3"/>
  <c r="L66" i="1"/>
  <c r="N66" i="1" s="1"/>
  <c r="M66" i="1"/>
  <c r="O66" i="1" s="1"/>
  <c r="Q63" i="1"/>
  <c r="R63" i="1"/>
  <c r="Y63" i="1"/>
  <c r="S64" i="1"/>
  <c r="P65" i="1" s="1"/>
  <c r="R72" i="3" l="1"/>
  <c r="Y72" i="3"/>
  <c r="P73" i="3"/>
  <c r="S73" i="3" s="1"/>
  <c r="Q72" i="3"/>
  <c r="M74" i="3"/>
  <c r="O74" i="3" s="1"/>
  <c r="L74" i="3"/>
  <c r="N74" i="3" s="1"/>
  <c r="K75" i="3"/>
  <c r="L67" i="1"/>
  <c r="N67" i="1" s="1"/>
  <c r="M67" i="1"/>
  <c r="Q64" i="1"/>
  <c r="R64" i="1"/>
  <c r="Y64" i="1"/>
  <c r="O67" i="1"/>
  <c r="S65" i="1"/>
  <c r="P66" i="1" s="1"/>
  <c r="Y73" i="3" l="1"/>
  <c r="R73" i="3"/>
  <c r="Q73" i="3"/>
  <c r="P74" i="3"/>
  <c r="S74" i="3" s="1"/>
  <c r="K76" i="3"/>
  <c r="M75" i="3"/>
  <c r="O75" i="3" s="1"/>
  <c r="L75" i="3"/>
  <c r="N75" i="3" s="1"/>
  <c r="L68" i="1"/>
  <c r="N68" i="1" s="1"/>
  <c r="M68" i="1"/>
  <c r="Q65" i="1"/>
  <c r="R65" i="1"/>
  <c r="Y65" i="1"/>
  <c r="S66" i="1"/>
  <c r="P67" i="1" s="1"/>
  <c r="O68" i="1"/>
  <c r="K77" i="3" l="1"/>
  <c r="L76" i="3"/>
  <c r="N76" i="3" s="1"/>
  <c r="M76" i="3"/>
  <c r="O76" i="3" s="1"/>
  <c r="P75" i="3"/>
  <c r="S75" i="3" s="1"/>
  <c r="Y74" i="3"/>
  <c r="R74" i="3"/>
  <c r="Q74" i="3"/>
  <c r="L69" i="1"/>
  <c r="N69" i="1" s="1"/>
  <c r="M69" i="1"/>
  <c r="Q66" i="1"/>
  <c r="R66" i="1"/>
  <c r="Y66" i="1"/>
  <c r="O69" i="1"/>
  <c r="S67" i="1"/>
  <c r="P68" i="1" s="1"/>
  <c r="Q75" i="3" l="1"/>
  <c r="P76" i="3"/>
  <c r="S76" i="3" s="1"/>
  <c r="R75" i="3"/>
  <c r="Y75" i="3"/>
  <c r="M77" i="3"/>
  <c r="O77" i="3" s="1"/>
  <c r="L77" i="3"/>
  <c r="N77" i="3" s="1"/>
  <c r="K78" i="3"/>
  <c r="L70" i="1"/>
  <c r="N70" i="1" s="1"/>
  <c r="M70" i="1"/>
  <c r="Q67" i="1"/>
  <c r="R67" i="1"/>
  <c r="Y67" i="1"/>
  <c r="O70" i="1"/>
  <c r="S68" i="1"/>
  <c r="P69" i="1" s="1"/>
  <c r="R76" i="3" l="1"/>
  <c r="Q76" i="3"/>
  <c r="Y76" i="3"/>
  <c r="P77" i="3"/>
  <c r="S77" i="3" s="1"/>
  <c r="M78" i="3"/>
  <c r="O78" i="3" s="1"/>
  <c r="L78" i="3"/>
  <c r="N78" i="3" s="1"/>
  <c r="K79" i="3"/>
  <c r="L71" i="1"/>
  <c r="N71" i="1" s="1"/>
  <c r="M71" i="1"/>
  <c r="Q68" i="1"/>
  <c r="R68" i="1"/>
  <c r="Y68" i="1"/>
  <c r="S69" i="1"/>
  <c r="P70" i="1" s="1"/>
  <c r="O71" i="1"/>
  <c r="O79" i="3" l="1"/>
  <c r="Y77" i="3"/>
  <c r="R77" i="3"/>
  <c r="P78" i="3"/>
  <c r="S78" i="3" s="1"/>
  <c r="Q77" i="3"/>
  <c r="K80" i="3"/>
  <c r="L79" i="3"/>
  <c r="N79" i="3" s="1"/>
  <c r="M79" i="3"/>
  <c r="L72" i="1"/>
  <c r="M72" i="1"/>
  <c r="Q69" i="1"/>
  <c r="R69" i="1"/>
  <c r="Y69" i="1"/>
  <c r="N72" i="1"/>
  <c r="O72" i="1"/>
  <c r="S70" i="1"/>
  <c r="P71" i="1" s="1"/>
  <c r="P79" i="3" l="1"/>
  <c r="S79" i="3" s="1"/>
  <c r="Y78" i="3"/>
  <c r="Q78" i="3"/>
  <c r="R78" i="3"/>
  <c r="K81" i="3"/>
  <c r="M80" i="3"/>
  <c r="O80" i="3" s="1"/>
  <c r="L80" i="3"/>
  <c r="N80" i="3" s="1"/>
  <c r="L73" i="1"/>
  <c r="N73" i="1" s="1"/>
  <c r="M73" i="1"/>
  <c r="Q70" i="1"/>
  <c r="R70" i="1"/>
  <c r="Y70" i="1"/>
  <c r="S71" i="1"/>
  <c r="P72" i="1" s="1"/>
  <c r="O73" i="1"/>
  <c r="Q79" i="3" l="1"/>
  <c r="P80" i="3"/>
  <c r="S80" i="3" s="1"/>
  <c r="Y79" i="3"/>
  <c r="R79" i="3"/>
  <c r="M81" i="3"/>
  <c r="O81" i="3" s="1"/>
  <c r="L81" i="3"/>
  <c r="N81" i="3" s="1"/>
  <c r="K82" i="3"/>
  <c r="L74" i="1"/>
  <c r="N74" i="1" s="1"/>
  <c r="M74" i="1"/>
  <c r="Q71" i="1"/>
  <c r="R71" i="1"/>
  <c r="Y71" i="1"/>
  <c r="S72" i="1"/>
  <c r="P73" i="1" s="1"/>
  <c r="O74" i="1"/>
  <c r="R80" i="3" l="1"/>
  <c r="Q80" i="3"/>
  <c r="P81" i="3"/>
  <c r="S81" i="3" s="1"/>
  <c r="Y80" i="3"/>
  <c r="M82" i="3"/>
  <c r="O82" i="3" s="1"/>
  <c r="L82" i="3"/>
  <c r="N82" i="3" s="1"/>
  <c r="K83" i="3"/>
  <c r="L75" i="1"/>
  <c r="N75" i="1" s="1"/>
  <c r="M75" i="1"/>
  <c r="Q72" i="1"/>
  <c r="R72" i="1"/>
  <c r="Y72" i="1"/>
  <c r="O75" i="1"/>
  <c r="S73" i="1"/>
  <c r="P74" i="1" s="1"/>
  <c r="Y81" i="3" l="1"/>
  <c r="R81" i="3"/>
  <c r="P82" i="3"/>
  <c r="S82" i="3" s="1"/>
  <c r="Q81" i="3"/>
  <c r="K84" i="3"/>
  <c r="M83" i="3"/>
  <c r="O83" i="3" s="1"/>
  <c r="L83" i="3"/>
  <c r="N83" i="3" s="1"/>
  <c r="L76" i="1"/>
  <c r="N76" i="1" s="1"/>
  <c r="M76" i="1"/>
  <c r="O76" i="1" s="1"/>
  <c r="Q73" i="1"/>
  <c r="R73" i="1"/>
  <c r="Y73" i="1"/>
  <c r="S74" i="1"/>
  <c r="P75" i="1" s="1"/>
  <c r="K85" i="3" l="1"/>
  <c r="M84" i="3"/>
  <c r="O84" i="3" s="1"/>
  <c r="L84" i="3"/>
  <c r="N84" i="3" s="1"/>
  <c r="P83" i="3"/>
  <c r="S83" i="3" s="1"/>
  <c r="Y82" i="3"/>
  <c r="R82" i="3"/>
  <c r="Q82" i="3"/>
  <c r="L77" i="1"/>
  <c r="N77" i="1" s="1"/>
  <c r="M77" i="1"/>
  <c r="Q74" i="1"/>
  <c r="R74" i="1"/>
  <c r="Y74" i="1"/>
  <c r="O77" i="1"/>
  <c r="S75" i="1"/>
  <c r="P76" i="1" s="1"/>
  <c r="Q83" i="3" l="1"/>
  <c r="P84" i="3"/>
  <c r="S84" i="3" s="1"/>
  <c r="Y83" i="3"/>
  <c r="R83" i="3"/>
  <c r="M85" i="3"/>
  <c r="O85" i="3" s="1"/>
  <c r="L85" i="3"/>
  <c r="N85" i="3" s="1"/>
  <c r="K86" i="3"/>
  <c r="L78" i="1"/>
  <c r="N78" i="1" s="1"/>
  <c r="M78" i="1"/>
  <c r="Q75" i="1"/>
  <c r="R75" i="1"/>
  <c r="Y75" i="1"/>
  <c r="S76" i="1"/>
  <c r="P77" i="1" s="1"/>
  <c r="O78" i="1"/>
  <c r="R84" i="3" l="1"/>
  <c r="Q84" i="3"/>
  <c r="P85" i="3"/>
  <c r="S85" i="3" s="1"/>
  <c r="Y84" i="3"/>
  <c r="M86" i="3"/>
  <c r="O86" i="3" s="1"/>
  <c r="L86" i="3"/>
  <c r="N86" i="3" s="1"/>
  <c r="K87" i="3"/>
  <c r="L79" i="1"/>
  <c r="N79" i="1" s="1"/>
  <c r="M79" i="1"/>
  <c r="O79" i="1" s="1"/>
  <c r="Q76" i="1"/>
  <c r="R76" i="1"/>
  <c r="Y76" i="1"/>
  <c r="S77" i="1"/>
  <c r="P78" i="1" s="1"/>
  <c r="Y85" i="3" l="1"/>
  <c r="R85" i="3"/>
  <c r="Q85" i="3"/>
  <c r="P86" i="3"/>
  <c r="S86" i="3" s="1"/>
  <c r="K88" i="3"/>
  <c r="M87" i="3"/>
  <c r="O87" i="3" s="1"/>
  <c r="L87" i="3"/>
  <c r="N87" i="3" s="1"/>
  <c r="L80" i="1"/>
  <c r="N80" i="1" s="1"/>
  <c r="M80" i="1"/>
  <c r="Q77" i="1"/>
  <c r="R77" i="1"/>
  <c r="Y77" i="1"/>
  <c r="S78" i="1"/>
  <c r="P79" i="1" s="1"/>
  <c r="O80" i="1"/>
  <c r="P87" i="3" l="1"/>
  <c r="S87" i="3" s="1"/>
  <c r="Y86" i="3"/>
  <c r="R86" i="3"/>
  <c r="Q86" i="3"/>
  <c r="K89" i="3"/>
  <c r="M88" i="3"/>
  <c r="O88" i="3" s="1"/>
  <c r="L88" i="3"/>
  <c r="N88" i="3" s="1"/>
  <c r="L81" i="1"/>
  <c r="N81" i="1" s="1"/>
  <c r="M81" i="1"/>
  <c r="Q78" i="1"/>
  <c r="R78" i="1"/>
  <c r="Y78" i="1"/>
  <c r="S79" i="1"/>
  <c r="P80" i="1" s="1"/>
  <c r="O81" i="1"/>
  <c r="M89" i="3" l="1"/>
  <c r="O89" i="3" s="1"/>
  <c r="L89" i="3"/>
  <c r="N89" i="3" s="1"/>
  <c r="K90" i="3"/>
  <c r="Q87" i="3"/>
  <c r="P88" i="3"/>
  <c r="S88" i="3" s="1"/>
  <c r="Y87" i="3"/>
  <c r="R87" i="3"/>
  <c r="L82" i="1"/>
  <c r="N82" i="1" s="1"/>
  <c r="M82" i="1"/>
  <c r="Q79" i="1"/>
  <c r="R79" i="1"/>
  <c r="Y79" i="1"/>
  <c r="S80" i="1"/>
  <c r="P81" i="1" s="1"/>
  <c r="O82" i="1"/>
  <c r="R88" i="3" l="1"/>
  <c r="Q88" i="3"/>
  <c r="P89" i="3"/>
  <c r="S89" i="3" s="1"/>
  <c r="Y88" i="3"/>
  <c r="M90" i="3"/>
  <c r="O90" i="3" s="1"/>
  <c r="L90" i="3"/>
  <c r="N90" i="3" s="1"/>
  <c r="K91" i="3"/>
  <c r="L83" i="1"/>
  <c r="N83" i="1" s="1"/>
  <c r="M83" i="1"/>
  <c r="O83" i="1" s="1"/>
  <c r="Q80" i="1"/>
  <c r="R80" i="1"/>
  <c r="Y80" i="1"/>
  <c r="S81" i="1"/>
  <c r="P82" i="1" s="1"/>
  <c r="Y89" i="3" l="1"/>
  <c r="R89" i="3"/>
  <c r="Q89" i="3"/>
  <c r="P90" i="3"/>
  <c r="S90" i="3" s="1"/>
  <c r="K92" i="3"/>
  <c r="M91" i="3"/>
  <c r="O91" i="3" s="1"/>
  <c r="L91" i="3"/>
  <c r="N91" i="3" s="1"/>
  <c r="L84" i="1"/>
  <c r="M84" i="1"/>
  <c r="Q81" i="1"/>
  <c r="R81" i="1"/>
  <c r="Y81" i="1"/>
  <c r="N84" i="1"/>
  <c r="O84" i="1"/>
  <c r="S82" i="1"/>
  <c r="P83" i="1" s="1"/>
  <c r="K93" i="3" l="1"/>
  <c r="M92" i="3"/>
  <c r="O92" i="3" s="1"/>
  <c r="L92" i="3"/>
  <c r="N92" i="3" s="1"/>
  <c r="P91" i="3"/>
  <c r="S91" i="3" s="1"/>
  <c r="Y90" i="3"/>
  <c r="R90" i="3"/>
  <c r="Q90" i="3"/>
  <c r="L85" i="1"/>
  <c r="N85" i="1" s="1"/>
  <c r="M85" i="1"/>
  <c r="Q82" i="1"/>
  <c r="R82" i="1"/>
  <c r="Y82" i="1"/>
  <c r="O85" i="1"/>
  <c r="S83" i="1"/>
  <c r="P84" i="1" s="1"/>
  <c r="Q91" i="3" l="1"/>
  <c r="P92" i="3"/>
  <c r="S92" i="3" s="1"/>
  <c r="Y91" i="3"/>
  <c r="R91" i="3"/>
  <c r="M93" i="3"/>
  <c r="O93" i="3" s="1"/>
  <c r="L93" i="3"/>
  <c r="N93" i="3" s="1"/>
  <c r="K94" i="3"/>
  <c r="L86" i="1"/>
  <c r="N86" i="1" s="1"/>
  <c r="M86" i="1"/>
  <c r="Q83" i="1"/>
  <c r="R83" i="1"/>
  <c r="Y83" i="1"/>
  <c r="O86" i="1"/>
  <c r="S84" i="1"/>
  <c r="P85" i="1" s="1"/>
  <c r="R92" i="3" l="1"/>
  <c r="Q92" i="3"/>
  <c r="P93" i="3"/>
  <c r="S93" i="3" s="1"/>
  <c r="Y92" i="3"/>
  <c r="M94" i="3"/>
  <c r="O94" i="3" s="1"/>
  <c r="L94" i="3"/>
  <c r="N94" i="3" s="1"/>
  <c r="K95" i="3"/>
  <c r="L87" i="1"/>
  <c r="N87" i="1" s="1"/>
  <c r="M87" i="1"/>
  <c r="Q84" i="1"/>
  <c r="R84" i="1"/>
  <c r="Y84" i="1"/>
  <c r="S85" i="1"/>
  <c r="P86" i="1" s="1"/>
  <c r="O87" i="1"/>
  <c r="Y93" i="3" l="1"/>
  <c r="R93" i="3"/>
  <c r="Q93" i="3"/>
  <c r="P94" i="3"/>
  <c r="S94" i="3" s="1"/>
  <c r="K96" i="3"/>
  <c r="M95" i="3"/>
  <c r="O95" i="3" s="1"/>
  <c r="L95" i="3"/>
  <c r="N95" i="3" s="1"/>
  <c r="L88" i="1"/>
  <c r="N88" i="1" s="1"/>
  <c r="M88" i="1"/>
  <c r="O88" i="1" s="1"/>
  <c r="Q85" i="1"/>
  <c r="R85" i="1"/>
  <c r="Y85" i="1"/>
  <c r="S86" i="1"/>
  <c r="P87" i="1" s="1"/>
  <c r="P95" i="3" l="1"/>
  <c r="S95" i="3" s="1"/>
  <c r="Y94" i="3"/>
  <c r="R94" i="3"/>
  <c r="Q94" i="3"/>
  <c r="K97" i="3"/>
  <c r="M96" i="3"/>
  <c r="O96" i="3" s="1"/>
  <c r="L96" i="3"/>
  <c r="N96" i="3" s="1"/>
  <c r="L89" i="1"/>
  <c r="N89" i="1" s="1"/>
  <c r="M89" i="1"/>
  <c r="O89" i="1" s="1"/>
  <c r="Q86" i="1"/>
  <c r="R86" i="1"/>
  <c r="Y86" i="1"/>
  <c r="S87" i="1"/>
  <c r="P88" i="1" s="1"/>
  <c r="M97" i="3" l="1"/>
  <c r="O97" i="3" s="1"/>
  <c r="L97" i="3"/>
  <c r="N97" i="3" s="1"/>
  <c r="K98" i="3"/>
  <c r="Q95" i="3"/>
  <c r="P96" i="3"/>
  <c r="S96" i="3" s="1"/>
  <c r="Y95" i="3"/>
  <c r="R95" i="3"/>
  <c r="L90" i="1"/>
  <c r="N90" i="1" s="1"/>
  <c r="M90" i="1"/>
  <c r="Q87" i="1"/>
  <c r="R87" i="1"/>
  <c r="Y87" i="1"/>
  <c r="S88" i="1"/>
  <c r="P89" i="1" s="1"/>
  <c r="O90" i="1"/>
  <c r="M98" i="3" l="1"/>
  <c r="O98" i="3" s="1"/>
  <c r="L98" i="3"/>
  <c r="N98" i="3" s="1"/>
  <c r="K99" i="3"/>
  <c r="R96" i="3"/>
  <c r="Q96" i="3"/>
  <c r="P97" i="3"/>
  <c r="S97" i="3" s="1"/>
  <c r="Y96" i="3"/>
  <c r="L91" i="1"/>
  <c r="N91" i="1" s="1"/>
  <c r="M91" i="1"/>
  <c r="Q88" i="1"/>
  <c r="R88" i="1"/>
  <c r="Y88" i="1"/>
  <c r="O91" i="1"/>
  <c r="S89" i="1"/>
  <c r="P90" i="1" s="1"/>
  <c r="Y97" i="3" l="1"/>
  <c r="R97" i="3"/>
  <c r="Q97" i="3"/>
  <c r="P98" i="3"/>
  <c r="S98" i="3" s="1"/>
  <c r="K100" i="3"/>
  <c r="M99" i="3"/>
  <c r="O99" i="3" s="1"/>
  <c r="L99" i="3"/>
  <c r="N99" i="3" s="1"/>
  <c r="L92" i="1"/>
  <c r="N92" i="1" s="1"/>
  <c r="M92" i="1"/>
  <c r="Q89" i="1"/>
  <c r="R89" i="1"/>
  <c r="Y89" i="1"/>
  <c r="O92" i="1"/>
  <c r="S90" i="1"/>
  <c r="P91" i="1" s="1"/>
  <c r="P99" i="3" l="1"/>
  <c r="S99" i="3" s="1"/>
  <c r="Y98" i="3"/>
  <c r="R98" i="3"/>
  <c r="Q98" i="3"/>
  <c r="K101" i="3"/>
  <c r="M100" i="3"/>
  <c r="O100" i="3" s="1"/>
  <c r="L100" i="3"/>
  <c r="N100" i="3" s="1"/>
  <c r="L93" i="1"/>
  <c r="N93" i="1" s="1"/>
  <c r="M93" i="1"/>
  <c r="Q90" i="1"/>
  <c r="R90" i="1"/>
  <c r="Y90" i="1"/>
  <c r="O93" i="1"/>
  <c r="S91" i="1"/>
  <c r="P92" i="1" s="1"/>
  <c r="M101" i="3" l="1"/>
  <c r="O101" i="3" s="1"/>
  <c r="L101" i="3"/>
  <c r="N101" i="3" s="1"/>
  <c r="K102" i="3"/>
  <c r="Q99" i="3"/>
  <c r="P100" i="3"/>
  <c r="S100" i="3" s="1"/>
  <c r="Y99" i="3"/>
  <c r="R99" i="3"/>
  <c r="L94" i="1"/>
  <c r="N94" i="1" s="1"/>
  <c r="M94" i="1"/>
  <c r="Q91" i="1"/>
  <c r="R91" i="1"/>
  <c r="Y91" i="1"/>
  <c r="O94" i="1"/>
  <c r="S92" i="1"/>
  <c r="P93" i="1" s="1"/>
  <c r="M102" i="3" l="1"/>
  <c r="O102" i="3" s="1"/>
  <c r="L102" i="3"/>
  <c r="N102" i="3" s="1"/>
  <c r="K103" i="3"/>
  <c r="R100" i="3"/>
  <c r="Q100" i="3"/>
  <c r="P101" i="3"/>
  <c r="S101" i="3" s="1"/>
  <c r="Y100" i="3"/>
  <c r="L95" i="1"/>
  <c r="N95" i="1" s="1"/>
  <c r="M95" i="1"/>
  <c r="O95" i="1" s="1"/>
  <c r="Q92" i="1"/>
  <c r="R92" i="1"/>
  <c r="Y92" i="1"/>
  <c r="S93" i="1"/>
  <c r="P94" i="1" s="1"/>
  <c r="Y101" i="3" l="1"/>
  <c r="R101" i="3"/>
  <c r="Q101" i="3"/>
  <c r="P102" i="3"/>
  <c r="S102" i="3" s="1"/>
  <c r="K104" i="3"/>
  <c r="M103" i="3"/>
  <c r="O103" i="3" s="1"/>
  <c r="L103" i="3"/>
  <c r="N103" i="3" s="1"/>
  <c r="L96" i="1"/>
  <c r="N96" i="1" s="1"/>
  <c r="M96" i="1"/>
  <c r="Q93" i="1"/>
  <c r="R93" i="1"/>
  <c r="Y93" i="1"/>
  <c r="O96" i="1"/>
  <c r="S94" i="1"/>
  <c r="P95" i="1" s="1"/>
  <c r="P103" i="3" l="1"/>
  <c r="S103" i="3" s="1"/>
  <c r="Y102" i="3"/>
  <c r="R102" i="3"/>
  <c r="Q102" i="3"/>
  <c r="K105" i="3"/>
  <c r="M104" i="3"/>
  <c r="O104" i="3" s="1"/>
  <c r="L104" i="3"/>
  <c r="N104" i="3" s="1"/>
  <c r="L97" i="1"/>
  <c r="N97" i="1" s="1"/>
  <c r="M97" i="1"/>
  <c r="O97" i="1" s="1"/>
  <c r="Q94" i="1"/>
  <c r="R94" i="1"/>
  <c r="Y94" i="1"/>
  <c r="S95" i="1"/>
  <c r="P96" i="1" s="1"/>
  <c r="M105" i="3" l="1"/>
  <c r="O105" i="3" s="1"/>
  <c r="L105" i="3"/>
  <c r="N105" i="3" s="1"/>
  <c r="K106" i="3"/>
  <c r="Q103" i="3"/>
  <c r="P104" i="3"/>
  <c r="S104" i="3" s="1"/>
  <c r="Y103" i="3"/>
  <c r="R103" i="3"/>
  <c r="L98" i="1"/>
  <c r="N98" i="1" s="1"/>
  <c r="M98" i="1"/>
  <c r="Q95" i="1"/>
  <c r="R95" i="1"/>
  <c r="Y95" i="1"/>
  <c r="O98" i="1"/>
  <c r="S96" i="1"/>
  <c r="P97" i="1" s="1"/>
  <c r="R104" i="3" l="1"/>
  <c r="Q104" i="3"/>
  <c r="P105" i="3"/>
  <c r="S105" i="3" s="1"/>
  <c r="Y104" i="3"/>
  <c r="M106" i="3"/>
  <c r="O106" i="3" s="1"/>
  <c r="L106" i="3"/>
  <c r="N106" i="3" s="1"/>
  <c r="K107" i="3"/>
  <c r="L99" i="1"/>
  <c r="N99" i="1" s="1"/>
  <c r="M99" i="1"/>
  <c r="Q96" i="1"/>
  <c r="R96" i="1"/>
  <c r="Y96" i="1"/>
  <c r="S97" i="1"/>
  <c r="P98" i="1" s="1"/>
  <c r="O99" i="1"/>
  <c r="Y105" i="3" l="1"/>
  <c r="R105" i="3"/>
  <c r="Q105" i="3"/>
  <c r="P106" i="3"/>
  <c r="S106" i="3" s="1"/>
  <c r="K108" i="3"/>
  <c r="M107" i="3"/>
  <c r="O107" i="3" s="1"/>
  <c r="L107" i="3"/>
  <c r="N107" i="3" s="1"/>
  <c r="L100" i="1"/>
  <c r="N100" i="1" s="1"/>
  <c r="M100" i="1"/>
  <c r="Q97" i="1"/>
  <c r="R97" i="1"/>
  <c r="Y97" i="1"/>
  <c r="O100" i="1"/>
  <c r="S98" i="1"/>
  <c r="P99" i="1" s="1"/>
  <c r="K109" i="3" l="1"/>
  <c r="M108" i="3"/>
  <c r="O108" i="3" s="1"/>
  <c r="L108" i="3"/>
  <c r="N108" i="3" s="1"/>
  <c r="P107" i="3"/>
  <c r="S107" i="3" s="1"/>
  <c r="Y106" i="3"/>
  <c r="R106" i="3"/>
  <c r="Q106" i="3"/>
  <c r="L101" i="1"/>
  <c r="N101" i="1" s="1"/>
  <c r="M101" i="1"/>
  <c r="Q98" i="1"/>
  <c r="R98" i="1"/>
  <c r="Y98" i="1"/>
  <c r="O101" i="1"/>
  <c r="S99" i="1"/>
  <c r="P100" i="1" s="1"/>
  <c r="Q107" i="3" l="1"/>
  <c r="P108" i="3"/>
  <c r="S108" i="3" s="1"/>
  <c r="Y107" i="3"/>
  <c r="R107" i="3"/>
  <c r="M109" i="3"/>
  <c r="O109" i="3" s="1"/>
  <c r="L109" i="3"/>
  <c r="N109" i="3" s="1"/>
  <c r="K110" i="3"/>
  <c r="L102" i="1"/>
  <c r="N102" i="1" s="1"/>
  <c r="M102" i="1"/>
  <c r="O102" i="1" s="1"/>
  <c r="Q99" i="1"/>
  <c r="R99" i="1"/>
  <c r="Y99" i="1"/>
  <c r="S100" i="1"/>
  <c r="P101" i="1" s="1"/>
  <c r="R108" i="3" l="1"/>
  <c r="Q108" i="3"/>
  <c r="P109" i="3"/>
  <c r="S109" i="3" s="1"/>
  <c r="Y108" i="3"/>
  <c r="M110" i="3"/>
  <c r="O110" i="3" s="1"/>
  <c r="L110" i="3"/>
  <c r="N110" i="3" s="1"/>
  <c r="K111" i="3"/>
  <c r="L103" i="1"/>
  <c r="N103" i="1" s="1"/>
  <c r="M103" i="1"/>
  <c r="Q100" i="1"/>
  <c r="R100" i="1"/>
  <c r="Y100" i="1"/>
  <c r="S101" i="1"/>
  <c r="P102" i="1" s="1"/>
  <c r="O103" i="1"/>
  <c r="Y109" i="3" l="1"/>
  <c r="R109" i="3"/>
  <c r="Q109" i="3"/>
  <c r="P110" i="3"/>
  <c r="S110" i="3" s="1"/>
  <c r="K112" i="3"/>
  <c r="M111" i="3"/>
  <c r="O111" i="3" s="1"/>
  <c r="L111" i="3"/>
  <c r="N111" i="3" s="1"/>
  <c r="L104" i="1"/>
  <c r="N104" i="1" s="1"/>
  <c r="M104" i="1"/>
  <c r="O104" i="1" s="1"/>
  <c r="Q101" i="1"/>
  <c r="R101" i="1"/>
  <c r="Y101" i="1"/>
  <c r="S102" i="1"/>
  <c r="P103" i="1" s="1"/>
  <c r="P111" i="3" l="1"/>
  <c r="S111" i="3" s="1"/>
  <c r="Y110" i="3"/>
  <c r="R110" i="3"/>
  <c r="Q110" i="3"/>
  <c r="K113" i="3"/>
  <c r="M112" i="3"/>
  <c r="O112" i="3" s="1"/>
  <c r="L112" i="3"/>
  <c r="N112" i="3" s="1"/>
  <c r="L105" i="1"/>
  <c r="N105" i="1" s="1"/>
  <c r="M105" i="1"/>
  <c r="Q102" i="1"/>
  <c r="R102" i="1"/>
  <c r="Y102" i="1"/>
  <c r="S103" i="1"/>
  <c r="P104" i="1" s="1"/>
  <c r="O105" i="1"/>
  <c r="M113" i="3" l="1"/>
  <c r="O113" i="3" s="1"/>
  <c r="L113" i="3"/>
  <c r="N113" i="3" s="1"/>
  <c r="K114" i="3"/>
  <c r="Q111" i="3"/>
  <c r="P112" i="3"/>
  <c r="S112" i="3" s="1"/>
  <c r="Y111" i="3"/>
  <c r="R111" i="3"/>
  <c r="L106" i="1"/>
  <c r="N106" i="1" s="1"/>
  <c r="M106" i="1"/>
  <c r="O106" i="1" s="1"/>
  <c r="Q103" i="1"/>
  <c r="R103" i="1"/>
  <c r="Y103" i="1"/>
  <c r="S104" i="1"/>
  <c r="P105" i="1" s="1"/>
  <c r="M114" i="3" l="1"/>
  <c r="O114" i="3" s="1"/>
  <c r="L114" i="3"/>
  <c r="N114" i="3" s="1"/>
  <c r="K115" i="3"/>
  <c r="R112" i="3"/>
  <c r="Q112" i="3"/>
  <c r="P113" i="3"/>
  <c r="S113" i="3" s="1"/>
  <c r="Y112" i="3"/>
  <c r="L107" i="1"/>
  <c r="N107" i="1" s="1"/>
  <c r="M107" i="1"/>
  <c r="Q104" i="1"/>
  <c r="R104" i="1"/>
  <c r="Y104" i="1"/>
  <c r="O107" i="1"/>
  <c r="S105" i="1"/>
  <c r="P106" i="1" s="1"/>
  <c r="K116" i="3" l="1"/>
  <c r="M115" i="3"/>
  <c r="O115" i="3" s="1"/>
  <c r="L115" i="3"/>
  <c r="N115" i="3" s="1"/>
  <c r="Y113" i="3"/>
  <c r="R113" i="3"/>
  <c r="Q113" i="3"/>
  <c r="P114" i="3"/>
  <c r="S114" i="3" s="1"/>
  <c r="L108" i="1"/>
  <c r="N108" i="1" s="1"/>
  <c r="M108" i="1"/>
  <c r="O108" i="1" s="1"/>
  <c r="Q105" i="1"/>
  <c r="R105" i="1"/>
  <c r="Y105" i="1"/>
  <c r="S106" i="1"/>
  <c r="P107" i="1" s="1"/>
  <c r="K117" i="3" l="1"/>
  <c r="M116" i="3"/>
  <c r="O116" i="3" s="1"/>
  <c r="L116" i="3"/>
  <c r="N116" i="3" s="1"/>
  <c r="P115" i="3"/>
  <c r="S115" i="3" s="1"/>
  <c r="Y114" i="3"/>
  <c r="R114" i="3"/>
  <c r="Q114" i="3"/>
  <c r="L109" i="1"/>
  <c r="N109" i="1" s="1"/>
  <c r="M109" i="1"/>
  <c r="Q106" i="1"/>
  <c r="R106" i="1"/>
  <c r="Y106" i="1"/>
  <c r="O109" i="1"/>
  <c r="S107" i="1"/>
  <c r="P108" i="1" s="1"/>
  <c r="Q115" i="3" l="1"/>
  <c r="P116" i="3"/>
  <c r="S116" i="3" s="1"/>
  <c r="Y115" i="3"/>
  <c r="R115" i="3"/>
  <c r="M117" i="3"/>
  <c r="O117" i="3" s="1"/>
  <c r="L117" i="3"/>
  <c r="N117" i="3" s="1"/>
  <c r="K118" i="3"/>
  <c r="L110" i="1"/>
  <c r="N110" i="1" s="1"/>
  <c r="M110" i="1"/>
  <c r="O110" i="1" s="1"/>
  <c r="Q107" i="1"/>
  <c r="R107" i="1"/>
  <c r="Y107" i="1"/>
  <c r="S108" i="1"/>
  <c r="P109" i="1" s="1"/>
  <c r="R116" i="3" l="1"/>
  <c r="Q116" i="3"/>
  <c r="P117" i="3"/>
  <c r="S117" i="3" s="1"/>
  <c r="Y116" i="3"/>
  <c r="M118" i="3"/>
  <c r="O118" i="3" s="1"/>
  <c r="L118" i="3"/>
  <c r="N118" i="3" s="1"/>
  <c r="K119" i="3"/>
  <c r="L111" i="1"/>
  <c r="N111" i="1" s="1"/>
  <c r="M111" i="1"/>
  <c r="Q108" i="1"/>
  <c r="R108" i="1"/>
  <c r="Y108" i="1"/>
  <c r="O111" i="1"/>
  <c r="S109" i="1"/>
  <c r="P110" i="1" s="1"/>
  <c r="Y117" i="3" l="1"/>
  <c r="R117" i="3"/>
  <c r="Q117" i="3"/>
  <c r="P118" i="3"/>
  <c r="S118" i="3" s="1"/>
  <c r="K120" i="3"/>
  <c r="M119" i="3"/>
  <c r="O119" i="3" s="1"/>
  <c r="L119" i="3"/>
  <c r="N119" i="3" s="1"/>
  <c r="L112" i="1"/>
  <c r="N112" i="1" s="1"/>
  <c r="M112" i="1"/>
  <c r="O112" i="1" s="1"/>
  <c r="Q109" i="1"/>
  <c r="R109" i="1"/>
  <c r="Y109" i="1"/>
  <c r="S110" i="1"/>
  <c r="P111" i="1" s="1"/>
  <c r="K121" i="3" l="1"/>
  <c r="M120" i="3"/>
  <c r="O120" i="3" s="1"/>
  <c r="L120" i="3"/>
  <c r="N120" i="3" s="1"/>
  <c r="P119" i="3"/>
  <c r="S119" i="3" s="1"/>
  <c r="Y118" i="3"/>
  <c r="R118" i="3"/>
  <c r="Q118" i="3"/>
  <c r="L113" i="1"/>
  <c r="N113" i="1" s="1"/>
  <c r="M113" i="1"/>
  <c r="O113" i="1" s="1"/>
  <c r="Q110" i="1"/>
  <c r="R110" i="1"/>
  <c r="Y110" i="1"/>
  <c r="S111" i="1"/>
  <c r="P112" i="1" s="1"/>
  <c r="M121" i="3" l="1"/>
  <c r="O121" i="3" s="1"/>
  <c r="L121" i="3"/>
  <c r="N121" i="3" s="1"/>
  <c r="K122" i="3"/>
  <c r="Q119" i="3"/>
  <c r="P120" i="3"/>
  <c r="S120" i="3" s="1"/>
  <c r="Y119" i="3"/>
  <c r="R119" i="3"/>
  <c r="L114" i="1"/>
  <c r="N114" i="1" s="1"/>
  <c r="M114" i="1"/>
  <c r="Q111" i="1"/>
  <c r="R111" i="1"/>
  <c r="Y111" i="1"/>
  <c r="O114" i="1"/>
  <c r="S112" i="1"/>
  <c r="P113" i="1" s="1"/>
  <c r="R120" i="3" l="1"/>
  <c r="Q120" i="3"/>
  <c r="P121" i="3"/>
  <c r="S121" i="3" s="1"/>
  <c r="Y120" i="3"/>
  <c r="M122" i="3"/>
  <c r="O122" i="3" s="1"/>
  <c r="L122" i="3"/>
  <c r="N122" i="3" s="1"/>
  <c r="K123" i="3"/>
  <c r="L115" i="1"/>
  <c r="N115" i="1" s="1"/>
  <c r="M115" i="1"/>
  <c r="Q112" i="1"/>
  <c r="R112" i="1"/>
  <c r="Y112" i="1"/>
  <c r="O115" i="1"/>
  <c r="S113" i="1"/>
  <c r="P114" i="1" s="1"/>
  <c r="Y121" i="3" l="1"/>
  <c r="R121" i="3"/>
  <c r="Q121" i="3"/>
  <c r="P122" i="3"/>
  <c r="S122" i="3" s="1"/>
  <c r="K124" i="3"/>
  <c r="M123" i="3"/>
  <c r="O123" i="3" s="1"/>
  <c r="L123" i="3"/>
  <c r="N123" i="3" s="1"/>
  <c r="L116" i="1"/>
  <c r="N116" i="1" s="1"/>
  <c r="M116" i="1"/>
  <c r="Q113" i="1"/>
  <c r="R113" i="1"/>
  <c r="Y113" i="1"/>
  <c r="O116" i="1"/>
  <c r="S114" i="1"/>
  <c r="P115" i="1" s="1"/>
  <c r="P123" i="3" l="1"/>
  <c r="S123" i="3" s="1"/>
  <c r="Y122" i="3"/>
  <c r="R122" i="3"/>
  <c r="Q122" i="3"/>
  <c r="K125" i="3"/>
  <c r="M124" i="3"/>
  <c r="O124" i="3" s="1"/>
  <c r="L124" i="3"/>
  <c r="N124" i="3" s="1"/>
  <c r="L117" i="1"/>
  <c r="N117" i="1" s="1"/>
  <c r="M117" i="1"/>
  <c r="Q114" i="1"/>
  <c r="R114" i="1"/>
  <c r="Y114" i="1"/>
  <c r="O117" i="1"/>
  <c r="S115" i="1"/>
  <c r="P116" i="1" s="1"/>
  <c r="M125" i="3" l="1"/>
  <c r="O125" i="3" s="1"/>
  <c r="L125" i="3"/>
  <c r="N125" i="3" s="1"/>
  <c r="K126" i="3"/>
  <c r="Q123" i="3"/>
  <c r="P124" i="3"/>
  <c r="S124" i="3" s="1"/>
  <c r="Y123" i="3"/>
  <c r="R123" i="3"/>
  <c r="L118" i="1"/>
  <c r="N118" i="1" s="1"/>
  <c r="M118" i="1"/>
  <c r="O118" i="1" s="1"/>
  <c r="Q115" i="1"/>
  <c r="R115" i="1"/>
  <c r="Y115" i="1"/>
  <c r="S116" i="1"/>
  <c r="P117" i="1" s="1"/>
  <c r="R124" i="3" l="1"/>
  <c r="Q124" i="3"/>
  <c r="P125" i="3"/>
  <c r="S125" i="3" s="1"/>
  <c r="Y124" i="3"/>
  <c r="M126" i="3"/>
  <c r="O126" i="3" s="1"/>
  <c r="L126" i="3"/>
  <c r="N126" i="3" s="1"/>
  <c r="K127" i="3"/>
  <c r="L119" i="1"/>
  <c r="N119" i="1" s="1"/>
  <c r="M119" i="1"/>
  <c r="Q116" i="1"/>
  <c r="R116" i="1"/>
  <c r="Y116" i="1"/>
  <c r="O119" i="1"/>
  <c r="S117" i="1"/>
  <c r="P118" i="1" s="1"/>
  <c r="Y125" i="3" l="1"/>
  <c r="R125" i="3"/>
  <c r="Q125" i="3"/>
  <c r="P126" i="3"/>
  <c r="S126" i="3" s="1"/>
  <c r="K128" i="3"/>
  <c r="M127" i="3"/>
  <c r="O127" i="3" s="1"/>
  <c r="L127" i="3"/>
  <c r="N127" i="3" s="1"/>
  <c r="L120" i="1"/>
  <c r="N120" i="1" s="1"/>
  <c r="M120" i="1"/>
  <c r="O120" i="1" s="1"/>
  <c r="Q117" i="1"/>
  <c r="R117" i="1"/>
  <c r="Y117" i="1"/>
  <c r="S118" i="1"/>
  <c r="P119" i="1" s="1"/>
  <c r="K129" i="3" l="1"/>
  <c r="M128" i="3"/>
  <c r="O128" i="3" s="1"/>
  <c r="L128" i="3"/>
  <c r="N128" i="3" s="1"/>
  <c r="P127" i="3"/>
  <c r="S127" i="3" s="1"/>
  <c r="Y126" i="3"/>
  <c r="R126" i="3"/>
  <c r="Q126" i="3"/>
  <c r="L121" i="1"/>
  <c r="N121" i="1" s="1"/>
  <c r="M121" i="1"/>
  <c r="Q118" i="1"/>
  <c r="R118" i="1"/>
  <c r="Y118" i="1"/>
  <c r="O121" i="1"/>
  <c r="S119" i="1"/>
  <c r="P120" i="1" s="1"/>
  <c r="Q127" i="3" l="1"/>
  <c r="P128" i="3"/>
  <c r="S128" i="3" s="1"/>
  <c r="Y127" i="3"/>
  <c r="R127" i="3"/>
  <c r="M129" i="3"/>
  <c r="O129" i="3" s="1"/>
  <c r="L129" i="3"/>
  <c r="N129" i="3" s="1"/>
  <c r="K130" i="3"/>
  <c r="L122" i="1"/>
  <c r="N122" i="1" s="1"/>
  <c r="M122" i="1"/>
  <c r="O122" i="1" s="1"/>
  <c r="Q119" i="1"/>
  <c r="R119" i="1"/>
  <c r="Y119" i="1"/>
  <c r="S120" i="1"/>
  <c r="P121" i="1" s="1"/>
  <c r="R128" i="3" l="1"/>
  <c r="Q128" i="3"/>
  <c r="P129" i="3"/>
  <c r="S129" i="3" s="1"/>
  <c r="Y128" i="3"/>
  <c r="M130" i="3"/>
  <c r="O130" i="3" s="1"/>
  <c r="L130" i="3"/>
  <c r="N130" i="3" s="1"/>
  <c r="K131" i="3"/>
  <c r="L123" i="1"/>
  <c r="N123" i="1" s="1"/>
  <c r="M123" i="1"/>
  <c r="Q120" i="1"/>
  <c r="R120" i="1"/>
  <c r="Y120" i="1"/>
  <c r="O123" i="1"/>
  <c r="S121" i="1"/>
  <c r="P122" i="1" s="1"/>
  <c r="Y129" i="3" l="1"/>
  <c r="R129" i="3"/>
  <c r="Q129" i="3"/>
  <c r="P130" i="3"/>
  <c r="S130" i="3" s="1"/>
  <c r="K132" i="3"/>
  <c r="M131" i="3"/>
  <c r="O131" i="3" s="1"/>
  <c r="L131" i="3"/>
  <c r="N131" i="3" s="1"/>
  <c r="L124" i="1"/>
  <c r="N124" i="1" s="1"/>
  <c r="M124" i="1"/>
  <c r="O124" i="1" s="1"/>
  <c r="Q121" i="1"/>
  <c r="R121" i="1"/>
  <c r="Y121" i="1"/>
  <c r="S122" i="1"/>
  <c r="P123" i="1" s="1"/>
  <c r="P131" i="3" l="1"/>
  <c r="S131" i="3" s="1"/>
  <c r="Y130" i="3"/>
  <c r="R130" i="3"/>
  <c r="Q130" i="3"/>
  <c r="K133" i="3"/>
  <c r="M132" i="3"/>
  <c r="O132" i="3" s="1"/>
  <c r="L132" i="3"/>
  <c r="N132" i="3" s="1"/>
  <c r="L125" i="1"/>
  <c r="N125" i="1" s="1"/>
  <c r="M125" i="1"/>
  <c r="O125" i="1" s="1"/>
  <c r="Q122" i="1"/>
  <c r="R122" i="1"/>
  <c r="Y122" i="1"/>
  <c r="S123" i="1"/>
  <c r="P124" i="1" s="1"/>
  <c r="Q131" i="3" l="1"/>
  <c r="P132" i="3"/>
  <c r="S132" i="3" s="1"/>
  <c r="Y131" i="3"/>
  <c r="R131" i="3"/>
  <c r="M133" i="3"/>
  <c r="O133" i="3" s="1"/>
  <c r="L133" i="3"/>
  <c r="N133" i="3" s="1"/>
  <c r="K134" i="3"/>
  <c r="L126" i="1"/>
  <c r="N126" i="1" s="1"/>
  <c r="M126" i="1"/>
  <c r="Q123" i="1"/>
  <c r="R123" i="1"/>
  <c r="Y123" i="1"/>
  <c r="O126" i="1"/>
  <c r="S124" i="1"/>
  <c r="P125" i="1" s="1"/>
  <c r="R132" i="3" l="1"/>
  <c r="Q132" i="3"/>
  <c r="P133" i="3"/>
  <c r="S133" i="3" s="1"/>
  <c r="Y132" i="3"/>
  <c r="M134" i="3"/>
  <c r="O134" i="3" s="1"/>
  <c r="L134" i="3"/>
  <c r="N134" i="3" s="1"/>
  <c r="K135" i="3"/>
  <c r="L127" i="1"/>
  <c r="N127" i="1" s="1"/>
  <c r="M127" i="1"/>
  <c r="Q124" i="1"/>
  <c r="R124" i="1"/>
  <c r="Y124" i="1"/>
  <c r="O127" i="1"/>
  <c r="S125" i="1"/>
  <c r="P126" i="1" s="1"/>
  <c r="Y133" i="3" l="1"/>
  <c r="R133" i="3"/>
  <c r="Q133" i="3"/>
  <c r="P134" i="3"/>
  <c r="S134" i="3" s="1"/>
  <c r="K136" i="3"/>
  <c r="M135" i="3"/>
  <c r="O135" i="3" s="1"/>
  <c r="L135" i="3"/>
  <c r="N135" i="3" s="1"/>
  <c r="L128" i="1"/>
  <c r="N128" i="1" s="1"/>
  <c r="M128" i="1"/>
  <c r="O128" i="1" s="1"/>
  <c r="Q125" i="1"/>
  <c r="R125" i="1"/>
  <c r="Y125" i="1"/>
  <c r="S126" i="1"/>
  <c r="P127" i="1" s="1"/>
  <c r="P135" i="3" l="1"/>
  <c r="S135" i="3" s="1"/>
  <c r="Y134" i="3"/>
  <c r="R134" i="3"/>
  <c r="Q134" i="3"/>
  <c r="M136" i="3"/>
  <c r="O136" i="3" s="1"/>
  <c r="L136" i="3"/>
  <c r="N136" i="3" s="1"/>
  <c r="K137" i="3"/>
  <c r="L129" i="1"/>
  <c r="N129" i="1" s="1"/>
  <c r="M129" i="1"/>
  <c r="Q126" i="1"/>
  <c r="R126" i="1"/>
  <c r="Y126" i="1"/>
  <c r="O129" i="1"/>
  <c r="S127" i="1"/>
  <c r="P128" i="1" s="1"/>
  <c r="P136" i="3" l="1"/>
  <c r="S136" i="3" s="1"/>
  <c r="R135" i="3"/>
  <c r="Q135" i="3"/>
  <c r="Y135" i="3"/>
  <c r="L137" i="3"/>
  <c r="N137" i="3" s="1"/>
  <c r="K138" i="3"/>
  <c r="M137" i="3"/>
  <c r="O137" i="3" s="1"/>
  <c r="L130" i="1"/>
  <c r="M130" i="1"/>
  <c r="O130" i="1" s="1"/>
  <c r="Q127" i="1"/>
  <c r="R127" i="1"/>
  <c r="Y127" i="1"/>
  <c r="N130" i="1"/>
  <c r="S128" i="1"/>
  <c r="P129" i="1" s="1"/>
  <c r="L138" i="3" l="1"/>
  <c r="N138" i="3" s="1"/>
  <c r="K139" i="3"/>
  <c r="M138" i="3"/>
  <c r="O138" i="3" s="1"/>
  <c r="R136" i="3"/>
  <c r="P137" i="3"/>
  <c r="S137" i="3" s="1"/>
  <c r="Y136" i="3"/>
  <c r="Q136" i="3"/>
  <c r="L131" i="1"/>
  <c r="N131" i="1" s="1"/>
  <c r="M131" i="1"/>
  <c r="Q128" i="1"/>
  <c r="R128" i="1"/>
  <c r="Y128" i="1"/>
  <c r="O131" i="1"/>
  <c r="S129" i="1"/>
  <c r="P130" i="1" s="1"/>
  <c r="Y137" i="3" l="1"/>
  <c r="R137" i="3"/>
  <c r="Q137" i="3"/>
  <c r="P138" i="3"/>
  <c r="S138" i="3" s="1"/>
  <c r="M139" i="3"/>
  <c r="O139" i="3" s="1"/>
  <c r="L139" i="3"/>
  <c r="N139" i="3" s="1"/>
  <c r="K140" i="3"/>
  <c r="L132" i="1"/>
  <c r="N132" i="1" s="1"/>
  <c r="M132" i="1"/>
  <c r="O132" i="1" s="1"/>
  <c r="Q129" i="1"/>
  <c r="R129" i="1"/>
  <c r="Y129" i="1"/>
  <c r="S130" i="1"/>
  <c r="P131" i="1" s="1"/>
  <c r="P139" i="3" l="1"/>
  <c r="S139" i="3" s="1"/>
  <c r="Y138" i="3"/>
  <c r="R138" i="3"/>
  <c r="Q138" i="3"/>
  <c r="K141" i="3"/>
  <c r="L140" i="3"/>
  <c r="N140" i="3" s="1"/>
  <c r="M140" i="3"/>
  <c r="O140" i="3" s="1"/>
  <c r="L133" i="1"/>
  <c r="N133" i="1" s="1"/>
  <c r="M133" i="1"/>
  <c r="Q130" i="1"/>
  <c r="R130" i="1"/>
  <c r="Y130" i="1"/>
  <c r="O133" i="1"/>
  <c r="S131" i="1"/>
  <c r="P132" i="1" s="1"/>
  <c r="P140" i="3" l="1"/>
  <c r="S140" i="3" s="1"/>
  <c r="Y139" i="3"/>
  <c r="R139" i="3"/>
  <c r="Q139" i="3"/>
  <c r="L141" i="3"/>
  <c r="N141" i="3" s="1"/>
  <c r="K142" i="3"/>
  <c r="M141" i="3"/>
  <c r="O141" i="3" s="1"/>
  <c r="L134" i="1"/>
  <c r="N134" i="1" s="1"/>
  <c r="M134" i="1"/>
  <c r="Q131" i="1"/>
  <c r="R131" i="1"/>
  <c r="Y131" i="1"/>
  <c r="O134" i="1"/>
  <c r="S132" i="1"/>
  <c r="P133" i="1" s="1"/>
  <c r="M142" i="3" l="1"/>
  <c r="O142" i="3" s="1"/>
  <c r="L142" i="3"/>
  <c r="N142" i="3" s="1"/>
  <c r="K143" i="3"/>
  <c r="R140" i="3"/>
  <c r="Q140" i="3"/>
  <c r="P141" i="3"/>
  <c r="S141" i="3" s="1"/>
  <c r="Y140" i="3"/>
  <c r="L135" i="1"/>
  <c r="N135" i="1" s="1"/>
  <c r="M135" i="1"/>
  <c r="O135" i="1" s="1"/>
  <c r="Q132" i="1"/>
  <c r="R132" i="1"/>
  <c r="Y132" i="1"/>
  <c r="S133" i="1"/>
  <c r="P134" i="1" s="1"/>
  <c r="Y141" i="3" l="1"/>
  <c r="R141" i="3"/>
  <c r="Q141" i="3"/>
  <c r="P142" i="3"/>
  <c r="S142" i="3" s="1"/>
  <c r="M143" i="3"/>
  <c r="O143" i="3" s="1"/>
  <c r="L143" i="3"/>
  <c r="N143" i="3" s="1"/>
  <c r="K144" i="3"/>
  <c r="L136" i="1"/>
  <c r="N136" i="1" s="1"/>
  <c r="M136" i="1"/>
  <c r="Q133" i="1"/>
  <c r="R133" i="1"/>
  <c r="Y133" i="1"/>
  <c r="S134" i="1"/>
  <c r="P135" i="1" s="1"/>
  <c r="O136" i="1"/>
  <c r="O144" i="3" l="1"/>
  <c r="P143" i="3"/>
  <c r="S143" i="3" s="1"/>
  <c r="Y142" i="3"/>
  <c r="R142" i="3"/>
  <c r="Q142" i="3"/>
  <c r="K145" i="3"/>
  <c r="L144" i="3"/>
  <c r="N144" i="3" s="1"/>
  <c r="M144" i="3"/>
  <c r="L137" i="1"/>
  <c r="M137" i="1"/>
  <c r="Q134" i="1"/>
  <c r="R134" i="1"/>
  <c r="Y134" i="1"/>
  <c r="N137" i="1"/>
  <c r="O137" i="1"/>
  <c r="S135" i="1"/>
  <c r="P136" i="1" s="1"/>
  <c r="L145" i="3" l="1"/>
  <c r="N145" i="3" s="1"/>
  <c r="K146" i="3"/>
  <c r="M145" i="3"/>
  <c r="O145" i="3" s="1"/>
  <c r="P144" i="3"/>
  <c r="S144" i="3" s="1"/>
  <c r="Y143" i="3"/>
  <c r="R143" i="3"/>
  <c r="Q143" i="3"/>
  <c r="L138" i="1"/>
  <c r="N138" i="1" s="1"/>
  <c r="M138" i="1"/>
  <c r="Q135" i="1"/>
  <c r="R135" i="1"/>
  <c r="Y135" i="1"/>
  <c r="O138" i="1"/>
  <c r="S136" i="1"/>
  <c r="P137" i="1" s="1"/>
  <c r="R144" i="3" l="1"/>
  <c r="Q144" i="3"/>
  <c r="P145" i="3"/>
  <c r="S145" i="3" s="1"/>
  <c r="Y144" i="3"/>
  <c r="M146" i="3"/>
  <c r="O146" i="3" s="1"/>
  <c r="L146" i="3"/>
  <c r="N146" i="3" s="1"/>
  <c r="K147" i="3"/>
  <c r="L139" i="1"/>
  <c r="N139" i="1" s="1"/>
  <c r="M139" i="1"/>
  <c r="Q136" i="1"/>
  <c r="R136" i="1"/>
  <c r="Y136" i="1"/>
  <c r="O139" i="1"/>
  <c r="S137" i="1"/>
  <c r="P138" i="1" s="1"/>
  <c r="Y145" i="3" l="1"/>
  <c r="R145" i="3"/>
  <c r="Q145" i="3"/>
  <c r="P146" i="3"/>
  <c r="S146" i="3" s="1"/>
  <c r="M147" i="3"/>
  <c r="O147" i="3" s="1"/>
  <c r="L147" i="3"/>
  <c r="N147" i="3" s="1"/>
  <c r="K148" i="3"/>
  <c r="L140" i="1"/>
  <c r="N140" i="1" s="1"/>
  <c r="M140" i="1"/>
  <c r="O140" i="1" s="1"/>
  <c r="Q137" i="1"/>
  <c r="R137" i="1"/>
  <c r="Y137" i="1"/>
  <c r="S138" i="1"/>
  <c r="P139" i="1" s="1"/>
  <c r="P147" i="3" l="1"/>
  <c r="S147" i="3" s="1"/>
  <c r="Y146" i="3"/>
  <c r="R146" i="3"/>
  <c r="Q146" i="3"/>
  <c r="K149" i="3"/>
  <c r="M148" i="3"/>
  <c r="O148" i="3" s="1"/>
  <c r="L148" i="3"/>
  <c r="N148" i="3" s="1"/>
  <c r="L141" i="1"/>
  <c r="N141" i="1" s="1"/>
  <c r="M141" i="1"/>
  <c r="Q138" i="1"/>
  <c r="R138" i="1"/>
  <c r="Y138" i="1"/>
  <c r="O141" i="1"/>
  <c r="S139" i="1"/>
  <c r="P140" i="1" s="1"/>
  <c r="L149" i="3" l="1"/>
  <c r="N149" i="3" s="1"/>
  <c r="K150" i="3"/>
  <c r="M149" i="3"/>
  <c r="O149" i="3" s="1"/>
  <c r="P148" i="3"/>
  <c r="S148" i="3" s="1"/>
  <c r="Y147" i="3"/>
  <c r="R147" i="3"/>
  <c r="Q147" i="3"/>
  <c r="L142" i="1"/>
  <c r="N142" i="1" s="1"/>
  <c r="M142" i="1"/>
  <c r="O142" i="1" s="1"/>
  <c r="Q139" i="1"/>
  <c r="R139" i="1"/>
  <c r="Y139" i="1"/>
  <c r="S140" i="1"/>
  <c r="P141" i="1" s="1"/>
  <c r="R148" i="3" l="1"/>
  <c r="Q148" i="3"/>
  <c r="P149" i="3"/>
  <c r="S149" i="3" s="1"/>
  <c r="Y148" i="3"/>
  <c r="M150" i="3"/>
  <c r="O150" i="3" s="1"/>
  <c r="L150" i="3"/>
  <c r="N150" i="3" s="1"/>
  <c r="K151" i="3"/>
  <c r="L143" i="1"/>
  <c r="N143" i="1" s="1"/>
  <c r="M143" i="1"/>
  <c r="Q140" i="1"/>
  <c r="R140" i="1"/>
  <c r="Y140" i="1"/>
  <c r="O143" i="1"/>
  <c r="S141" i="1"/>
  <c r="P142" i="1" s="1"/>
  <c r="Y149" i="3" l="1"/>
  <c r="R149" i="3"/>
  <c r="Q149" i="3"/>
  <c r="P150" i="3"/>
  <c r="S150" i="3" s="1"/>
  <c r="M151" i="3"/>
  <c r="O151" i="3" s="1"/>
  <c r="L151" i="3"/>
  <c r="N151" i="3" s="1"/>
  <c r="K152" i="3"/>
  <c r="L144" i="1"/>
  <c r="N144" i="1" s="1"/>
  <c r="M144" i="1"/>
  <c r="Q141" i="1"/>
  <c r="R141" i="1"/>
  <c r="Y141" i="1"/>
  <c r="O144" i="1"/>
  <c r="S142" i="1"/>
  <c r="P143" i="1" s="1"/>
  <c r="P151" i="3" l="1"/>
  <c r="S151" i="3" s="1"/>
  <c r="Y150" i="3"/>
  <c r="R150" i="3"/>
  <c r="Q150" i="3"/>
  <c r="K153" i="3"/>
  <c r="M152" i="3"/>
  <c r="O152" i="3" s="1"/>
  <c r="L152" i="3"/>
  <c r="N152" i="3" s="1"/>
  <c r="L145" i="1"/>
  <c r="N145" i="1" s="1"/>
  <c r="M145" i="1"/>
  <c r="O145" i="1" s="1"/>
  <c r="Q142" i="1"/>
  <c r="R142" i="1"/>
  <c r="Y142" i="1"/>
  <c r="S143" i="1"/>
  <c r="P144" i="1" s="1"/>
  <c r="L153" i="3" l="1"/>
  <c r="N153" i="3" s="1"/>
  <c r="K154" i="3"/>
  <c r="M153" i="3"/>
  <c r="O153" i="3" s="1"/>
  <c r="P152" i="3"/>
  <c r="S152" i="3" s="1"/>
  <c r="Y151" i="3"/>
  <c r="R151" i="3"/>
  <c r="Q151" i="3"/>
  <c r="L146" i="1"/>
  <c r="N146" i="1" s="1"/>
  <c r="M146" i="1"/>
  <c r="Q143" i="1"/>
  <c r="R143" i="1"/>
  <c r="Y143" i="1"/>
  <c r="O146" i="1"/>
  <c r="S144" i="1"/>
  <c r="P145" i="1" s="1"/>
  <c r="R152" i="3" l="1"/>
  <c r="Q152" i="3"/>
  <c r="P153" i="3"/>
  <c r="S153" i="3" s="1"/>
  <c r="Y152" i="3"/>
  <c r="M154" i="3"/>
  <c r="O154" i="3" s="1"/>
  <c r="L154" i="3"/>
  <c r="N154" i="3" s="1"/>
  <c r="K155" i="3"/>
  <c r="L147" i="1"/>
  <c r="N147" i="1" s="1"/>
  <c r="M147" i="1"/>
  <c r="O147" i="1" s="1"/>
  <c r="Q144" i="1"/>
  <c r="R144" i="1"/>
  <c r="Y144" i="1"/>
  <c r="S145" i="1"/>
  <c r="P146" i="1" s="1"/>
  <c r="Y153" i="3" l="1"/>
  <c r="R153" i="3"/>
  <c r="Q153" i="3"/>
  <c r="P154" i="3"/>
  <c r="S154" i="3" s="1"/>
  <c r="M155" i="3"/>
  <c r="O155" i="3" s="1"/>
  <c r="L155" i="3"/>
  <c r="N155" i="3" s="1"/>
  <c r="K156" i="3"/>
  <c r="L148" i="1"/>
  <c r="N148" i="1" s="1"/>
  <c r="M148" i="1"/>
  <c r="Q145" i="1"/>
  <c r="R145" i="1"/>
  <c r="Y145" i="1"/>
  <c r="O148" i="1"/>
  <c r="S146" i="1"/>
  <c r="P147" i="1" s="1"/>
  <c r="P155" i="3" l="1"/>
  <c r="S155" i="3" s="1"/>
  <c r="Y154" i="3"/>
  <c r="R154" i="3"/>
  <c r="Q154" i="3"/>
  <c r="K157" i="3"/>
  <c r="M156" i="3"/>
  <c r="O156" i="3" s="1"/>
  <c r="L156" i="3"/>
  <c r="N156" i="3" s="1"/>
  <c r="L149" i="1"/>
  <c r="N149" i="1" s="1"/>
  <c r="M149" i="1"/>
  <c r="O149" i="1" s="1"/>
  <c r="Q146" i="1"/>
  <c r="R146" i="1"/>
  <c r="Y146" i="1"/>
  <c r="S147" i="1"/>
  <c r="P148" i="1" s="1"/>
  <c r="L157" i="3" l="1"/>
  <c r="N157" i="3" s="1"/>
  <c r="K158" i="3"/>
  <c r="M157" i="3"/>
  <c r="O157" i="3" s="1"/>
  <c r="P156" i="3"/>
  <c r="S156" i="3" s="1"/>
  <c r="Y155" i="3"/>
  <c r="R155" i="3"/>
  <c r="Q155" i="3"/>
  <c r="L150" i="1"/>
  <c r="N150" i="1" s="1"/>
  <c r="M150" i="1"/>
  <c r="Q147" i="1"/>
  <c r="R147" i="1"/>
  <c r="Y147" i="1"/>
  <c r="O150" i="1"/>
  <c r="S148" i="1"/>
  <c r="P149" i="1" s="1"/>
  <c r="R156" i="3" l="1"/>
  <c r="Q156" i="3"/>
  <c r="P157" i="3"/>
  <c r="S157" i="3" s="1"/>
  <c r="Y156" i="3"/>
  <c r="M158" i="3"/>
  <c r="O158" i="3" s="1"/>
  <c r="L158" i="3"/>
  <c r="N158" i="3" s="1"/>
  <c r="K159" i="3"/>
  <c r="L151" i="1"/>
  <c r="N151" i="1" s="1"/>
  <c r="M151" i="1"/>
  <c r="Q148" i="1"/>
  <c r="R148" i="1"/>
  <c r="Y148" i="1"/>
  <c r="O151" i="1"/>
  <c r="S149" i="1"/>
  <c r="P150" i="1" s="1"/>
  <c r="Y157" i="3" l="1"/>
  <c r="R157" i="3"/>
  <c r="Q157" i="3"/>
  <c r="P158" i="3"/>
  <c r="S158" i="3" s="1"/>
  <c r="M159" i="3"/>
  <c r="O159" i="3" s="1"/>
  <c r="L159" i="3"/>
  <c r="N159" i="3" s="1"/>
  <c r="K160" i="3"/>
  <c r="L152" i="1"/>
  <c r="N152" i="1" s="1"/>
  <c r="M152" i="1"/>
  <c r="Q149" i="1"/>
  <c r="R149" i="1"/>
  <c r="Y149" i="1"/>
  <c r="O152" i="1"/>
  <c r="S150" i="1"/>
  <c r="P151" i="1" s="1"/>
  <c r="P159" i="3" l="1"/>
  <c r="S159" i="3" s="1"/>
  <c r="Y158" i="3"/>
  <c r="R158" i="3"/>
  <c r="Q158" i="3"/>
  <c r="K161" i="3"/>
  <c r="M160" i="3"/>
  <c r="O160" i="3" s="1"/>
  <c r="L160" i="3"/>
  <c r="N160" i="3" s="1"/>
  <c r="L153" i="1"/>
  <c r="N153" i="1" s="1"/>
  <c r="M153" i="1"/>
  <c r="Q150" i="1"/>
  <c r="R150" i="1"/>
  <c r="Y150" i="1"/>
  <c r="O153" i="1"/>
  <c r="S151" i="1"/>
  <c r="P152" i="1" s="1"/>
  <c r="P160" i="3" l="1"/>
  <c r="S160" i="3" s="1"/>
  <c r="Y159" i="3"/>
  <c r="R159" i="3"/>
  <c r="Q159" i="3"/>
  <c r="L161" i="3"/>
  <c r="N161" i="3" s="1"/>
  <c r="K162" i="3"/>
  <c r="M161" i="3"/>
  <c r="O161" i="3" s="1"/>
  <c r="L154" i="1"/>
  <c r="N154" i="1" s="1"/>
  <c r="M154" i="1"/>
  <c r="O154" i="1" s="1"/>
  <c r="Q151" i="1"/>
  <c r="R151" i="1"/>
  <c r="Y151" i="1"/>
  <c r="S152" i="1"/>
  <c r="P153" i="1" s="1"/>
  <c r="M162" i="3" l="1"/>
  <c r="O162" i="3" s="1"/>
  <c r="L162" i="3"/>
  <c r="N162" i="3" s="1"/>
  <c r="K163" i="3"/>
  <c r="R160" i="3"/>
  <c r="Q160" i="3"/>
  <c r="P161" i="3"/>
  <c r="S161" i="3" s="1"/>
  <c r="Y160" i="3"/>
  <c r="L155" i="1"/>
  <c r="N155" i="1" s="1"/>
  <c r="M155" i="1"/>
  <c r="O155" i="1" s="1"/>
  <c r="Q152" i="1"/>
  <c r="R152" i="1"/>
  <c r="Y152" i="1"/>
  <c r="S153" i="1"/>
  <c r="P154" i="1" s="1"/>
  <c r="O163" i="3" l="1"/>
  <c r="M163" i="3"/>
  <c r="L163" i="3"/>
  <c r="N163" i="3" s="1"/>
  <c r="K164" i="3"/>
  <c r="Y161" i="3"/>
  <c r="R161" i="3"/>
  <c r="Q161" i="3"/>
  <c r="P162" i="3"/>
  <c r="S162" i="3" s="1"/>
  <c r="L156" i="1"/>
  <c r="N156" i="1" s="1"/>
  <c r="M156" i="1"/>
  <c r="Q153" i="1"/>
  <c r="R153" i="1"/>
  <c r="Y153" i="1"/>
  <c r="O156" i="1"/>
  <c r="S154" i="1"/>
  <c r="P155" i="1" s="1"/>
  <c r="K165" i="3" l="1"/>
  <c r="M164" i="3"/>
  <c r="O164" i="3" s="1"/>
  <c r="L164" i="3"/>
  <c r="N164" i="3" s="1"/>
  <c r="P163" i="3"/>
  <c r="S163" i="3" s="1"/>
  <c r="Y162" i="3"/>
  <c r="R162" i="3"/>
  <c r="Q162" i="3"/>
  <c r="L157" i="1"/>
  <c r="N157" i="1" s="1"/>
  <c r="M157" i="1"/>
  <c r="O157" i="1" s="1"/>
  <c r="Q154" i="1"/>
  <c r="R154" i="1"/>
  <c r="Y154" i="1"/>
  <c r="S155" i="1"/>
  <c r="P156" i="1" s="1"/>
  <c r="L165" i="3" l="1"/>
  <c r="N165" i="3" s="1"/>
  <c r="K166" i="3"/>
  <c r="M165" i="3"/>
  <c r="O165" i="3" s="1"/>
  <c r="P164" i="3"/>
  <c r="S164" i="3" s="1"/>
  <c r="Y163" i="3"/>
  <c r="R163" i="3"/>
  <c r="Q163" i="3"/>
  <c r="L158" i="1"/>
  <c r="N158" i="1" s="1"/>
  <c r="M158" i="1"/>
  <c r="O158" i="1" s="1"/>
  <c r="Q155" i="1"/>
  <c r="R155" i="1"/>
  <c r="Y155" i="1"/>
  <c r="S156" i="1"/>
  <c r="P157" i="1" s="1"/>
  <c r="R164" i="3" l="1"/>
  <c r="Q164" i="3"/>
  <c r="P165" i="3"/>
  <c r="S165" i="3" s="1"/>
  <c r="Y164" i="3"/>
  <c r="M166" i="3"/>
  <c r="O166" i="3" s="1"/>
  <c r="L166" i="3"/>
  <c r="N166" i="3" s="1"/>
  <c r="K167" i="3"/>
  <c r="L159" i="1"/>
  <c r="N159" i="1" s="1"/>
  <c r="M159" i="1"/>
  <c r="Q156" i="1"/>
  <c r="R156" i="1"/>
  <c r="Y156" i="1"/>
  <c r="O159" i="1"/>
  <c r="S157" i="1"/>
  <c r="P158" i="1" s="1"/>
  <c r="Y165" i="3" l="1"/>
  <c r="R165" i="3"/>
  <c r="Q165" i="3"/>
  <c r="P166" i="3"/>
  <c r="S166" i="3" s="1"/>
  <c r="M167" i="3"/>
  <c r="O167" i="3" s="1"/>
  <c r="L167" i="3"/>
  <c r="N167" i="3" s="1"/>
  <c r="K168" i="3"/>
  <c r="L160" i="1"/>
  <c r="N160" i="1" s="1"/>
  <c r="M160" i="1"/>
  <c r="O160" i="1" s="1"/>
  <c r="Q157" i="1"/>
  <c r="R157" i="1"/>
  <c r="Y157" i="1"/>
  <c r="S158" i="1"/>
  <c r="P159" i="1" s="1"/>
  <c r="P167" i="3" l="1"/>
  <c r="S167" i="3" s="1"/>
  <c r="Y166" i="3"/>
  <c r="R166" i="3"/>
  <c r="Q166" i="3"/>
  <c r="K169" i="3"/>
  <c r="M168" i="3"/>
  <c r="O168" i="3" s="1"/>
  <c r="L168" i="3"/>
  <c r="N168" i="3" s="1"/>
  <c r="L161" i="1"/>
  <c r="N161" i="1" s="1"/>
  <c r="M161" i="1"/>
  <c r="O161" i="1" s="1"/>
  <c r="Q158" i="1"/>
  <c r="R158" i="1"/>
  <c r="Y158" i="1"/>
  <c r="S159" i="1"/>
  <c r="P160" i="1" s="1"/>
  <c r="O169" i="3" l="1"/>
  <c r="P168" i="3"/>
  <c r="S168" i="3" s="1"/>
  <c r="Y167" i="3"/>
  <c r="R167" i="3"/>
  <c r="Q167" i="3"/>
  <c r="L169" i="3"/>
  <c r="N169" i="3" s="1"/>
  <c r="K170" i="3"/>
  <c r="M169" i="3"/>
  <c r="L162" i="1"/>
  <c r="N162" i="1" s="1"/>
  <c r="M162" i="1"/>
  <c r="O162" i="1" s="1"/>
  <c r="Q159" i="1"/>
  <c r="R159" i="1"/>
  <c r="Y159" i="1"/>
  <c r="S160" i="1"/>
  <c r="P161" i="1" s="1"/>
  <c r="O170" i="3" l="1"/>
  <c r="M170" i="3"/>
  <c r="L170" i="3"/>
  <c r="N170" i="3" s="1"/>
  <c r="K171" i="3"/>
  <c r="R168" i="3"/>
  <c r="Q168" i="3"/>
  <c r="P169" i="3"/>
  <c r="S169" i="3" s="1"/>
  <c r="Y168" i="3"/>
  <c r="L163" i="1"/>
  <c r="N163" i="1" s="1"/>
  <c r="M163" i="1"/>
  <c r="Q160" i="1"/>
  <c r="R160" i="1"/>
  <c r="Y160" i="1"/>
  <c r="S161" i="1"/>
  <c r="P162" i="1" s="1"/>
  <c r="O163" i="1"/>
  <c r="M171" i="3" l="1"/>
  <c r="O171" i="3" s="1"/>
  <c r="L171" i="3"/>
  <c r="N171" i="3" s="1"/>
  <c r="K172" i="3"/>
  <c r="Y169" i="3"/>
  <c r="R169" i="3"/>
  <c r="Q169" i="3"/>
  <c r="P170" i="3"/>
  <c r="S170" i="3" s="1"/>
  <c r="L164" i="1"/>
  <c r="N164" i="1" s="1"/>
  <c r="M164" i="1"/>
  <c r="O164" i="1" s="1"/>
  <c r="Q161" i="1"/>
  <c r="R161" i="1"/>
  <c r="Y161" i="1"/>
  <c r="S162" i="1"/>
  <c r="P163" i="1" s="1"/>
  <c r="K173" i="3" l="1"/>
  <c r="M172" i="3"/>
  <c r="O172" i="3" s="1"/>
  <c r="L172" i="3"/>
  <c r="N172" i="3" s="1"/>
  <c r="P171" i="3"/>
  <c r="S171" i="3" s="1"/>
  <c r="Y170" i="3"/>
  <c r="R170" i="3"/>
  <c r="Q170" i="3"/>
  <c r="L165" i="1"/>
  <c r="N165" i="1" s="1"/>
  <c r="M165" i="1"/>
  <c r="Q162" i="1"/>
  <c r="R162" i="1"/>
  <c r="Y162" i="1"/>
  <c r="O165" i="1"/>
  <c r="S163" i="1"/>
  <c r="P164" i="1" s="1"/>
  <c r="O173" i="3" l="1"/>
  <c r="P172" i="3"/>
  <c r="S172" i="3" s="1"/>
  <c r="Y171" i="3"/>
  <c r="R171" i="3"/>
  <c r="Q171" i="3"/>
  <c r="L173" i="3"/>
  <c r="N173" i="3" s="1"/>
  <c r="K174" i="3"/>
  <c r="M173" i="3"/>
  <c r="L166" i="1"/>
  <c r="M166" i="1"/>
  <c r="O166" i="1" s="1"/>
  <c r="Q163" i="1"/>
  <c r="R163" i="1"/>
  <c r="Y163" i="1"/>
  <c r="N166" i="1"/>
  <c r="S164" i="1"/>
  <c r="P165" i="1" s="1"/>
  <c r="O174" i="3" l="1"/>
  <c r="M174" i="3"/>
  <c r="L174" i="3"/>
  <c r="N174" i="3" s="1"/>
  <c r="K175" i="3"/>
  <c r="R172" i="3"/>
  <c r="Q172" i="3"/>
  <c r="P173" i="3"/>
  <c r="S173" i="3" s="1"/>
  <c r="Y172" i="3"/>
  <c r="L167" i="1"/>
  <c r="N167" i="1" s="1"/>
  <c r="M167" i="1"/>
  <c r="Q164" i="1"/>
  <c r="R164" i="1"/>
  <c r="Y164" i="1"/>
  <c r="O167" i="1"/>
  <c r="S165" i="1"/>
  <c r="P166" i="1" s="1"/>
  <c r="Y173" i="3" l="1"/>
  <c r="R173" i="3"/>
  <c r="Q173" i="3"/>
  <c r="P174" i="3"/>
  <c r="S174" i="3" s="1"/>
  <c r="M175" i="3"/>
  <c r="O175" i="3" s="1"/>
  <c r="L175" i="3"/>
  <c r="N175" i="3" s="1"/>
  <c r="K176" i="3"/>
  <c r="L168" i="1"/>
  <c r="N168" i="1" s="1"/>
  <c r="M168" i="1"/>
  <c r="Q165" i="1"/>
  <c r="R165" i="1"/>
  <c r="Y165" i="1"/>
  <c r="O168" i="1"/>
  <c r="S166" i="1"/>
  <c r="P167" i="1" s="1"/>
  <c r="P175" i="3" l="1"/>
  <c r="S175" i="3" s="1"/>
  <c r="Y174" i="3"/>
  <c r="R174" i="3"/>
  <c r="Q174" i="3"/>
  <c r="K177" i="3"/>
  <c r="M176" i="3"/>
  <c r="O176" i="3" s="1"/>
  <c r="L176" i="3"/>
  <c r="N176" i="3" s="1"/>
  <c r="L169" i="1"/>
  <c r="N169" i="1" s="1"/>
  <c r="M169" i="1"/>
  <c r="O169" i="1" s="1"/>
  <c r="Q166" i="1"/>
  <c r="R166" i="1"/>
  <c r="Y166" i="1"/>
  <c r="S167" i="1"/>
  <c r="P168" i="1" s="1"/>
  <c r="L177" i="3" l="1"/>
  <c r="N177" i="3" s="1"/>
  <c r="K178" i="3"/>
  <c r="M177" i="3"/>
  <c r="O177" i="3" s="1"/>
  <c r="P176" i="3"/>
  <c r="S176" i="3" s="1"/>
  <c r="Y175" i="3"/>
  <c r="R175" i="3"/>
  <c r="Q175" i="3"/>
  <c r="L170" i="1"/>
  <c r="N170" i="1" s="1"/>
  <c r="M170" i="1"/>
  <c r="Q167" i="1"/>
  <c r="R167" i="1"/>
  <c r="Y167" i="1"/>
  <c r="O170" i="1"/>
  <c r="S168" i="1"/>
  <c r="P169" i="1" s="1"/>
  <c r="R176" i="3" l="1"/>
  <c r="Q176" i="3"/>
  <c r="P177" i="3"/>
  <c r="S177" i="3" s="1"/>
  <c r="Y176" i="3"/>
  <c r="M178" i="3"/>
  <c r="O178" i="3" s="1"/>
  <c r="L178" i="3"/>
  <c r="N178" i="3" s="1"/>
  <c r="K179" i="3"/>
  <c r="L171" i="1"/>
  <c r="N171" i="1" s="1"/>
  <c r="M171" i="1"/>
  <c r="O171" i="1" s="1"/>
  <c r="Q168" i="1"/>
  <c r="R168" i="1"/>
  <c r="Y168" i="1"/>
  <c r="S169" i="1"/>
  <c r="P170" i="1" s="1"/>
  <c r="Y177" i="3" l="1"/>
  <c r="R177" i="3"/>
  <c r="Q177" i="3"/>
  <c r="P178" i="3"/>
  <c r="S178" i="3" s="1"/>
  <c r="M179" i="3"/>
  <c r="O179" i="3" s="1"/>
  <c r="L179" i="3"/>
  <c r="N179" i="3" s="1"/>
  <c r="K180" i="3"/>
  <c r="L172" i="1"/>
  <c r="N172" i="1" s="1"/>
  <c r="M172" i="1"/>
  <c r="Q169" i="1"/>
  <c r="R169" i="1"/>
  <c r="Y169" i="1"/>
  <c r="O172" i="1"/>
  <c r="S170" i="1"/>
  <c r="P171" i="1" s="1"/>
  <c r="P179" i="3" l="1"/>
  <c r="S179" i="3" s="1"/>
  <c r="Y178" i="3"/>
  <c r="R178" i="3"/>
  <c r="Q178" i="3"/>
  <c r="K181" i="3"/>
  <c r="M180" i="3"/>
  <c r="O180" i="3" s="1"/>
  <c r="L180" i="3"/>
  <c r="N180" i="3" s="1"/>
  <c r="L173" i="1"/>
  <c r="N173" i="1" s="1"/>
  <c r="M173" i="1"/>
  <c r="O173" i="1" s="1"/>
  <c r="Q170" i="1"/>
  <c r="R170" i="1"/>
  <c r="Y170" i="1"/>
  <c r="S171" i="1"/>
  <c r="P172" i="1" s="1"/>
  <c r="L181" i="3" l="1"/>
  <c r="N181" i="3" s="1"/>
  <c r="K182" i="3"/>
  <c r="M181" i="3"/>
  <c r="O181" i="3" s="1"/>
  <c r="P180" i="3"/>
  <c r="S180" i="3" s="1"/>
  <c r="Y179" i="3"/>
  <c r="R179" i="3"/>
  <c r="Q179" i="3"/>
  <c r="L174" i="1"/>
  <c r="N174" i="1" s="1"/>
  <c r="M174" i="1"/>
  <c r="O174" i="1" s="1"/>
  <c r="Q171" i="1"/>
  <c r="R171" i="1"/>
  <c r="Y171" i="1"/>
  <c r="S172" i="1"/>
  <c r="P173" i="1" s="1"/>
  <c r="R180" i="3" l="1"/>
  <c r="Q180" i="3"/>
  <c r="P181" i="3"/>
  <c r="S181" i="3" s="1"/>
  <c r="Y180" i="3"/>
  <c r="M182" i="3"/>
  <c r="O182" i="3" s="1"/>
  <c r="L182" i="3"/>
  <c r="N182" i="3" s="1"/>
  <c r="K183" i="3"/>
  <c r="L175" i="1"/>
  <c r="N175" i="1" s="1"/>
  <c r="M175" i="1"/>
  <c r="O175" i="1" s="1"/>
  <c r="Q172" i="1"/>
  <c r="R172" i="1"/>
  <c r="Y172" i="1"/>
  <c r="S173" i="1"/>
  <c r="P174" i="1" s="1"/>
  <c r="Y181" i="3" l="1"/>
  <c r="R181" i="3"/>
  <c r="Q181" i="3"/>
  <c r="P182" i="3"/>
  <c r="S182" i="3" s="1"/>
  <c r="M183" i="3"/>
  <c r="O183" i="3" s="1"/>
  <c r="L183" i="3"/>
  <c r="N183" i="3" s="1"/>
  <c r="K184" i="3"/>
  <c r="L176" i="1"/>
  <c r="N176" i="1" s="1"/>
  <c r="M176" i="1"/>
  <c r="Q173" i="1"/>
  <c r="R173" i="1"/>
  <c r="Y173" i="1"/>
  <c r="O176" i="1"/>
  <c r="S174" i="1"/>
  <c r="P175" i="1" s="1"/>
  <c r="P183" i="3" l="1"/>
  <c r="S183" i="3" s="1"/>
  <c r="Y182" i="3"/>
  <c r="R182" i="3"/>
  <c r="Q182" i="3"/>
  <c r="K185" i="3"/>
  <c r="M184" i="3"/>
  <c r="O184" i="3" s="1"/>
  <c r="L184" i="3"/>
  <c r="N184" i="3" s="1"/>
  <c r="L177" i="1"/>
  <c r="N177" i="1" s="1"/>
  <c r="M177" i="1"/>
  <c r="O177" i="1" s="1"/>
  <c r="Q174" i="1"/>
  <c r="R174" i="1"/>
  <c r="Y174" i="1"/>
  <c r="S175" i="1"/>
  <c r="P176" i="1" s="1"/>
  <c r="L185" i="3" l="1"/>
  <c r="N185" i="3" s="1"/>
  <c r="K186" i="3"/>
  <c r="M185" i="3"/>
  <c r="O185" i="3" s="1"/>
  <c r="P184" i="3"/>
  <c r="S184" i="3" s="1"/>
  <c r="Y183" i="3"/>
  <c r="R183" i="3"/>
  <c r="Q183" i="3"/>
  <c r="L178" i="1"/>
  <c r="N178" i="1" s="1"/>
  <c r="M178" i="1"/>
  <c r="Q175" i="1"/>
  <c r="R175" i="1"/>
  <c r="Y175" i="1"/>
  <c r="O178" i="1"/>
  <c r="S176" i="1"/>
  <c r="P177" i="1" s="1"/>
  <c r="R184" i="3" l="1"/>
  <c r="Q184" i="3"/>
  <c r="P185" i="3"/>
  <c r="S185" i="3" s="1"/>
  <c r="Y184" i="3"/>
  <c r="M186" i="3"/>
  <c r="O186" i="3" s="1"/>
  <c r="L186" i="3"/>
  <c r="N186" i="3" s="1"/>
  <c r="K187" i="3"/>
  <c r="L179" i="1"/>
  <c r="N179" i="1" s="1"/>
  <c r="M179" i="1"/>
  <c r="O179" i="1" s="1"/>
  <c r="Q176" i="1"/>
  <c r="R176" i="1"/>
  <c r="Y176" i="1"/>
  <c r="S177" i="1"/>
  <c r="P178" i="1" s="1"/>
  <c r="Y185" i="3" l="1"/>
  <c r="R185" i="3"/>
  <c r="Q185" i="3"/>
  <c r="P186" i="3"/>
  <c r="S186" i="3" s="1"/>
  <c r="M187" i="3"/>
  <c r="O187" i="3" s="1"/>
  <c r="L187" i="3"/>
  <c r="N187" i="3" s="1"/>
  <c r="K188" i="3"/>
  <c r="L180" i="1"/>
  <c r="N180" i="1" s="1"/>
  <c r="M180" i="1"/>
  <c r="Q177" i="1"/>
  <c r="R177" i="1"/>
  <c r="Y177" i="1"/>
  <c r="O180" i="1"/>
  <c r="S178" i="1"/>
  <c r="P179" i="1" s="1"/>
  <c r="P187" i="3" l="1"/>
  <c r="S187" i="3" s="1"/>
  <c r="Y186" i="3"/>
  <c r="R186" i="3"/>
  <c r="Q186" i="3"/>
  <c r="K189" i="3"/>
  <c r="M188" i="3"/>
  <c r="O188" i="3" s="1"/>
  <c r="L188" i="3"/>
  <c r="N188" i="3" s="1"/>
  <c r="L181" i="1"/>
  <c r="N181" i="1" s="1"/>
  <c r="M181" i="1"/>
  <c r="O181" i="1" s="1"/>
  <c r="Q178" i="1"/>
  <c r="R178" i="1"/>
  <c r="Y178" i="1"/>
  <c r="S179" i="1"/>
  <c r="P180" i="1" s="1"/>
  <c r="M189" i="3" l="1"/>
  <c r="O189" i="3" s="1"/>
  <c r="L189" i="3"/>
  <c r="N189" i="3" s="1"/>
  <c r="K190" i="3"/>
  <c r="P188" i="3"/>
  <c r="S188" i="3" s="1"/>
  <c r="Y187" i="3"/>
  <c r="R187" i="3"/>
  <c r="Q187" i="3"/>
  <c r="L182" i="1"/>
  <c r="N182" i="1" s="1"/>
  <c r="M182" i="1"/>
  <c r="Q179" i="1"/>
  <c r="R179" i="1"/>
  <c r="Y179" i="1"/>
  <c r="O182" i="1"/>
  <c r="S180" i="1"/>
  <c r="P181" i="1" s="1"/>
  <c r="O190" i="3" l="1"/>
  <c r="R188" i="3"/>
  <c r="Q188" i="3"/>
  <c r="P189" i="3"/>
  <c r="S189" i="3" s="1"/>
  <c r="Y188" i="3"/>
  <c r="L190" i="3"/>
  <c r="N190" i="3" s="1"/>
  <c r="K191" i="3"/>
  <c r="M190" i="3"/>
  <c r="L183" i="1"/>
  <c r="N183" i="1" s="1"/>
  <c r="M183" i="1"/>
  <c r="Q180" i="1"/>
  <c r="R180" i="1"/>
  <c r="Y180" i="1"/>
  <c r="O183" i="1"/>
  <c r="S181" i="1"/>
  <c r="P182" i="1" s="1"/>
  <c r="L191" i="3" l="1"/>
  <c r="N191" i="3" s="1"/>
  <c r="K192" i="3"/>
  <c r="M191" i="3"/>
  <c r="O191" i="3" s="1"/>
  <c r="R189" i="3"/>
  <c r="P190" i="3"/>
  <c r="S190" i="3" s="1"/>
  <c r="Y189" i="3"/>
  <c r="Q189" i="3"/>
  <c r="L184" i="1"/>
  <c r="N184" i="1" s="1"/>
  <c r="M184" i="1"/>
  <c r="O184" i="1" s="1"/>
  <c r="Q181" i="1"/>
  <c r="R181" i="1"/>
  <c r="Y181" i="1"/>
  <c r="S182" i="1"/>
  <c r="P183" i="1" s="1"/>
  <c r="N192" i="3" l="1"/>
  <c r="Y190" i="3"/>
  <c r="Q190" i="3"/>
  <c r="P191" i="3"/>
  <c r="S191" i="3" s="1"/>
  <c r="R190" i="3"/>
  <c r="K193" i="3"/>
  <c r="M192" i="3"/>
  <c r="O192" i="3" s="1"/>
  <c r="L192" i="3"/>
  <c r="L185" i="1"/>
  <c r="N185" i="1" s="1"/>
  <c r="M185" i="1"/>
  <c r="Q182" i="1"/>
  <c r="R182" i="1"/>
  <c r="Y182" i="1"/>
  <c r="O185" i="1"/>
  <c r="S183" i="1"/>
  <c r="P184" i="1" s="1"/>
  <c r="L193" i="3" l="1"/>
  <c r="N193" i="3" s="1"/>
  <c r="K194" i="3"/>
  <c r="M193" i="3"/>
  <c r="O193" i="3" s="1"/>
  <c r="P192" i="3"/>
  <c r="S192" i="3" s="1"/>
  <c r="Y191" i="3"/>
  <c r="R191" i="3"/>
  <c r="Q191" i="3"/>
  <c r="L186" i="1"/>
  <c r="N186" i="1" s="1"/>
  <c r="M186" i="1"/>
  <c r="Q183" i="1"/>
  <c r="R183" i="1"/>
  <c r="Y183" i="1"/>
  <c r="O186" i="1"/>
  <c r="S184" i="1"/>
  <c r="P185" i="1" s="1"/>
  <c r="L194" i="3" l="1"/>
  <c r="N194" i="3" s="1"/>
  <c r="K195" i="3"/>
  <c r="M194" i="3"/>
  <c r="O194" i="3" s="1"/>
  <c r="Y192" i="3"/>
  <c r="P193" i="3"/>
  <c r="S193" i="3" s="1"/>
  <c r="R192" i="3"/>
  <c r="Q192" i="3"/>
  <c r="L187" i="1"/>
  <c r="N187" i="1" s="1"/>
  <c r="M187" i="1"/>
  <c r="Q184" i="1"/>
  <c r="R184" i="1"/>
  <c r="Y184" i="1"/>
  <c r="O187" i="1"/>
  <c r="S185" i="1"/>
  <c r="P186" i="1" s="1"/>
  <c r="N195" i="3" l="1"/>
  <c r="R193" i="3"/>
  <c r="P194" i="3"/>
  <c r="S194" i="3" s="1"/>
  <c r="Y193" i="3"/>
  <c r="Q193" i="3"/>
  <c r="K196" i="3"/>
  <c r="M195" i="3"/>
  <c r="O195" i="3" s="1"/>
  <c r="L195" i="3"/>
  <c r="L188" i="1"/>
  <c r="N188" i="1" s="1"/>
  <c r="M188" i="1"/>
  <c r="Q185" i="1"/>
  <c r="R185" i="1"/>
  <c r="Y185" i="1"/>
  <c r="O188" i="1"/>
  <c r="S186" i="1"/>
  <c r="P187" i="1" s="1"/>
  <c r="K197" i="3" l="1"/>
  <c r="L196" i="3"/>
  <c r="N196" i="3" s="1"/>
  <c r="M196" i="3"/>
  <c r="O196" i="3" s="1"/>
  <c r="Y194" i="3"/>
  <c r="P195" i="3"/>
  <c r="S195" i="3" s="1"/>
  <c r="R194" i="3"/>
  <c r="Q194" i="3"/>
  <c r="L189" i="1"/>
  <c r="N189" i="1" s="1"/>
  <c r="M189" i="1"/>
  <c r="Q186" i="1"/>
  <c r="R186" i="1"/>
  <c r="Y186" i="1"/>
  <c r="O189" i="1"/>
  <c r="S187" i="1"/>
  <c r="P188" i="1" s="1"/>
  <c r="N197" i="3" l="1"/>
  <c r="Q195" i="3"/>
  <c r="P196" i="3"/>
  <c r="S196" i="3" s="1"/>
  <c r="R195" i="3"/>
  <c r="Y195" i="3"/>
  <c r="M197" i="3"/>
  <c r="O197" i="3" s="1"/>
  <c r="K198" i="3"/>
  <c r="L197" i="3"/>
  <c r="L190" i="1"/>
  <c r="N190" i="1" s="1"/>
  <c r="M190" i="1"/>
  <c r="Q187" i="1"/>
  <c r="R187" i="1"/>
  <c r="Y187" i="1"/>
  <c r="O190" i="1"/>
  <c r="S188" i="1"/>
  <c r="P189" i="1" s="1"/>
  <c r="M198" i="3" l="1"/>
  <c r="O198" i="3" s="1"/>
  <c r="L198" i="3"/>
  <c r="N198" i="3" s="1"/>
  <c r="K199" i="3"/>
  <c r="Q196" i="3"/>
  <c r="Y196" i="3"/>
  <c r="R196" i="3"/>
  <c r="P197" i="3"/>
  <c r="S197" i="3" s="1"/>
  <c r="L191" i="1"/>
  <c r="M191" i="1"/>
  <c r="Q188" i="1"/>
  <c r="R188" i="1"/>
  <c r="Y188" i="1"/>
  <c r="N191" i="1"/>
  <c r="O191" i="1"/>
  <c r="S189" i="1"/>
  <c r="P190" i="1" s="1"/>
  <c r="K200" i="3" l="1"/>
  <c r="M199" i="3"/>
  <c r="O199" i="3" s="1"/>
  <c r="L199" i="3"/>
  <c r="N199" i="3" s="1"/>
  <c r="R197" i="3"/>
  <c r="Q197" i="3"/>
  <c r="P198" i="3"/>
  <c r="S198" i="3" s="1"/>
  <c r="Y197" i="3"/>
  <c r="L192" i="1"/>
  <c r="N192" i="1" s="1"/>
  <c r="M192" i="1"/>
  <c r="Q189" i="1"/>
  <c r="R189" i="1"/>
  <c r="Y189" i="1"/>
  <c r="O192" i="1"/>
  <c r="S190" i="1"/>
  <c r="P191" i="1" s="1"/>
  <c r="O200" i="3" l="1"/>
  <c r="Y198" i="3"/>
  <c r="R198" i="3"/>
  <c r="Q198" i="3"/>
  <c r="P199" i="3"/>
  <c r="S199" i="3" s="1"/>
  <c r="K201" i="3"/>
  <c r="L200" i="3"/>
  <c r="N200" i="3" s="1"/>
  <c r="M200" i="3"/>
  <c r="L193" i="1"/>
  <c r="N193" i="1" s="1"/>
  <c r="M193" i="1"/>
  <c r="Q190" i="1"/>
  <c r="R190" i="1"/>
  <c r="Y190" i="1"/>
  <c r="O193" i="1"/>
  <c r="S191" i="1"/>
  <c r="P192" i="1" s="1"/>
  <c r="M201" i="3" l="1"/>
  <c r="O201" i="3" s="1"/>
  <c r="K202" i="3"/>
  <c r="L201" i="3"/>
  <c r="N201" i="3" s="1"/>
  <c r="Q199" i="3"/>
  <c r="P200" i="3"/>
  <c r="S200" i="3" s="1"/>
  <c r="R199" i="3"/>
  <c r="Y199" i="3"/>
  <c r="L194" i="1"/>
  <c r="N194" i="1" s="1"/>
  <c r="M194" i="1"/>
  <c r="Q191" i="1"/>
  <c r="R191" i="1"/>
  <c r="Y191" i="1"/>
  <c r="O194" i="1"/>
  <c r="S192" i="1"/>
  <c r="P193" i="1" s="1"/>
  <c r="M202" i="3" l="1"/>
  <c r="O202" i="3" s="1"/>
  <c r="L202" i="3"/>
  <c r="N202" i="3" s="1"/>
  <c r="K203" i="3"/>
  <c r="Q200" i="3"/>
  <c r="P201" i="3"/>
  <c r="S201" i="3" s="1"/>
  <c r="Y200" i="3"/>
  <c r="R200" i="3"/>
  <c r="L195" i="1"/>
  <c r="N195" i="1" s="1"/>
  <c r="M195" i="1"/>
  <c r="Q192" i="1"/>
  <c r="R192" i="1"/>
  <c r="Y192" i="1"/>
  <c r="O195" i="1"/>
  <c r="S193" i="1"/>
  <c r="P194" i="1" s="1"/>
  <c r="K204" i="3" l="1"/>
  <c r="M203" i="3"/>
  <c r="O203" i="3" s="1"/>
  <c r="L203" i="3"/>
  <c r="N203" i="3" s="1"/>
  <c r="R201" i="3"/>
  <c r="Q201" i="3"/>
  <c r="P202" i="3"/>
  <c r="S202" i="3" s="1"/>
  <c r="Y201" i="3"/>
  <c r="L196" i="1"/>
  <c r="N196" i="1" s="1"/>
  <c r="M196" i="1"/>
  <c r="Q193" i="1"/>
  <c r="R193" i="1"/>
  <c r="Y193" i="1"/>
  <c r="O196" i="1"/>
  <c r="S194" i="1"/>
  <c r="P195" i="1" s="1"/>
  <c r="O204" i="3" l="1"/>
  <c r="Y202" i="3"/>
  <c r="R202" i="3"/>
  <c r="Q202" i="3"/>
  <c r="P203" i="3"/>
  <c r="S203" i="3" s="1"/>
  <c r="K205" i="3"/>
  <c r="L204" i="3"/>
  <c r="N204" i="3" s="1"/>
  <c r="M204" i="3"/>
  <c r="L197" i="1"/>
  <c r="N197" i="1" s="1"/>
  <c r="M197" i="1"/>
  <c r="Q194" i="1"/>
  <c r="R194" i="1"/>
  <c r="Y194" i="1"/>
  <c r="O197" i="1"/>
  <c r="S195" i="1"/>
  <c r="P196" i="1" s="1"/>
  <c r="M205" i="3" l="1"/>
  <c r="O205" i="3" s="1"/>
  <c r="K206" i="3"/>
  <c r="L205" i="3"/>
  <c r="N205" i="3" s="1"/>
  <c r="Q203" i="3"/>
  <c r="P204" i="3"/>
  <c r="S204" i="3" s="1"/>
  <c r="Y203" i="3"/>
  <c r="R203" i="3"/>
  <c r="L198" i="1"/>
  <c r="N198" i="1" s="1"/>
  <c r="M198" i="1"/>
  <c r="Q195" i="1"/>
  <c r="R195" i="1"/>
  <c r="Y195" i="1"/>
  <c r="O198" i="1"/>
  <c r="S196" i="1"/>
  <c r="P197" i="1" s="1"/>
  <c r="Q204" i="3" l="1"/>
  <c r="P205" i="3"/>
  <c r="S205" i="3" s="1"/>
  <c r="Y204" i="3"/>
  <c r="R204" i="3"/>
  <c r="M206" i="3"/>
  <c r="O206" i="3" s="1"/>
  <c r="L206" i="3"/>
  <c r="N206" i="3" s="1"/>
  <c r="K207" i="3"/>
  <c r="L199" i="1"/>
  <c r="N199" i="1" s="1"/>
  <c r="M199" i="1"/>
  <c r="Q196" i="1"/>
  <c r="R196" i="1"/>
  <c r="Y196" i="1"/>
  <c r="O199" i="1"/>
  <c r="S197" i="1"/>
  <c r="P198" i="1" s="1"/>
  <c r="R205" i="3" l="1"/>
  <c r="Q205" i="3"/>
  <c r="P206" i="3"/>
  <c r="S206" i="3" s="1"/>
  <c r="Y205" i="3"/>
  <c r="K208" i="3"/>
  <c r="M207" i="3"/>
  <c r="O207" i="3" s="1"/>
  <c r="L207" i="3"/>
  <c r="N207" i="3" s="1"/>
  <c r="L200" i="1"/>
  <c r="N200" i="1" s="1"/>
  <c r="M200" i="1"/>
  <c r="Q197" i="1"/>
  <c r="R197" i="1"/>
  <c r="Y197" i="1"/>
  <c r="O200" i="1"/>
  <c r="S198" i="1"/>
  <c r="P199" i="1" s="1"/>
  <c r="O208" i="3" l="1"/>
  <c r="Y206" i="3"/>
  <c r="R206" i="3"/>
  <c r="Q206" i="3"/>
  <c r="P207" i="3"/>
  <c r="S207" i="3" s="1"/>
  <c r="K209" i="3"/>
  <c r="L208" i="3"/>
  <c r="N208" i="3" s="1"/>
  <c r="M208" i="3"/>
  <c r="L201" i="1"/>
  <c r="N201" i="1" s="1"/>
  <c r="M201" i="1"/>
  <c r="Q198" i="1"/>
  <c r="R198" i="1"/>
  <c r="Y198" i="1"/>
  <c r="O201" i="1"/>
  <c r="S199" i="1"/>
  <c r="P200" i="1" s="1"/>
  <c r="O209" i="3" l="1"/>
  <c r="M209" i="3"/>
  <c r="K210" i="3"/>
  <c r="L209" i="3"/>
  <c r="N209" i="3" s="1"/>
  <c r="Q207" i="3"/>
  <c r="P208" i="3"/>
  <c r="S208" i="3" s="1"/>
  <c r="Y207" i="3"/>
  <c r="R207" i="3"/>
  <c r="L202" i="1"/>
  <c r="N202" i="1" s="1"/>
  <c r="M202" i="1"/>
  <c r="O202" i="1" s="1"/>
  <c r="Q199" i="1"/>
  <c r="R199" i="1"/>
  <c r="Y199" i="1"/>
  <c r="S200" i="1"/>
  <c r="P201" i="1" s="1"/>
  <c r="Q208" i="3" l="1"/>
  <c r="P209" i="3"/>
  <c r="S209" i="3" s="1"/>
  <c r="Y208" i="3"/>
  <c r="R208" i="3"/>
  <c r="M210" i="3"/>
  <c r="O210" i="3" s="1"/>
  <c r="L210" i="3"/>
  <c r="N210" i="3" s="1"/>
  <c r="K211" i="3"/>
  <c r="L203" i="1"/>
  <c r="N203" i="1" s="1"/>
  <c r="M203" i="1"/>
  <c r="Q200" i="1"/>
  <c r="R200" i="1"/>
  <c r="Y200" i="1"/>
  <c r="O203" i="1"/>
  <c r="S201" i="1"/>
  <c r="P202" i="1" s="1"/>
  <c r="R209" i="3" l="1"/>
  <c r="Q209" i="3"/>
  <c r="P210" i="3"/>
  <c r="S210" i="3" s="1"/>
  <c r="Y209" i="3"/>
  <c r="K212" i="3"/>
  <c r="M211" i="3"/>
  <c r="O211" i="3" s="1"/>
  <c r="L211" i="3"/>
  <c r="N211" i="3" s="1"/>
  <c r="L204" i="1"/>
  <c r="N204" i="1" s="1"/>
  <c r="M204" i="1"/>
  <c r="Q201" i="1"/>
  <c r="R201" i="1"/>
  <c r="Y201" i="1"/>
  <c r="O204" i="1"/>
  <c r="S202" i="1"/>
  <c r="P203" i="1" s="1"/>
  <c r="Y210" i="3" l="1"/>
  <c r="R210" i="3"/>
  <c r="Q210" i="3"/>
  <c r="P211" i="3"/>
  <c r="S211" i="3" s="1"/>
  <c r="K213" i="3"/>
  <c r="L212" i="3"/>
  <c r="N212" i="3" s="1"/>
  <c r="M212" i="3"/>
  <c r="O212" i="3" s="1"/>
  <c r="L205" i="1"/>
  <c r="N205" i="1" s="1"/>
  <c r="M205" i="1"/>
  <c r="Q202" i="1"/>
  <c r="R202" i="1"/>
  <c r="Y202" i="1"/>
  <c r="O205" i="1"/>
  <c r="S203" i="1"/>
  <c r="P204" i="1" s="1"/>
  <c r="M213" i="3" l="1"/>
  <c r="O213" i="3" s="1"/>
  <c r="K214" i="3"/>
  <c r="L213" i="3"/>
  <c r="N213" i="3" s="1"/>
  <c r="Q211" i="3"/>
  <c r="P212" i="3"/>
  <c r="S212" i="3" s="1"/>
  <c r="Y211" i="3"/>
  <c r="R211" i="3"/>
  <c r="L206" i="1"/>
  <c r="N206" i="1" s="1"/>
  <c r="M206" i="1"/>
  <c r="Q203" i="1"/>
  <c r="R203" i="1"/>
  <c r="Y203" i="1"/>
  <c r="O206" i="1"/>
  <c r="S204" i="1"/>
  <c r="P205" i="1" s="1"/>
  <c r="Q212" i="3" l="1"/>
  <c r="P213" i="3"/>
  <c r="S213" i="3" s="1"/>
  <c r="Y212" i="3"/>
  <c r="R212" i="3"/>
  <c r="M214" i="3"/>
  <c r="O214" i="3" s="1"/>
  <c r="L214" i="3"/>
  <c r="N214" i="3" s="1"/>
  <c r="K215" i="3"/>
  <c r="L207" i="1"/>
  <c r="N207" i="1" s="1"/>
  <c r="M207" i="1"/>
  <c r="Q204" i="1"/>
  <c r="R204" i="1"/>
  <c r="Y204" i="1"/>
  <c r="O207" i="1"/>
  <c r="S205" i="1"/>
  <c r="P206" i="1" s="1"/>
  <c r="R213" i="3" l="1"/>
  <c r="Q213" i="3"/>
  <c r="P214" i="3"/>
  <c r="S214" i="3" s="1"/>
  <c r="Y213" i="3"/>
  <c r="K216" i="3"/>
  <c r="M215" i="3"/>
  <c r="O215" i="3" s="1"/>
  <c r="L215" i="3"/>
  <c r="N215" i="3" s="1"/>
  <c r="L208" i="1"/>
  <c r="N208" i="1" s="1"/>
  <c r="M208" i="1"/>
  <c r="Q205" i="1"/>
  <c r="R205" i="1"/>
  <c r="Y205" i="1"/>
  <c r="S206" i="1"/>
  <c r="P207" i="1" s="1"/>
  <c r="O208" i="1"/>
  <c r="K217" i="3" l="1"/>
  <c r="L216" i="3"/>
  <c r="N216" i="3" s="1"/>
  <c r="M216" i="3"/>
  <c r="O216" i="3" s="1"/>
  <c r="P215" i="3"/>
  <c r="S215" i="3" s="1"/>
  <c r="Y214" i="3"/>
  <c r="R214" i="3"/>
  <c r="Q214" i="3"/>
  <c r="L209" i="1"/>
  <c r="N209" i="1" s="1"/>
  <c r="M209" i="1"/>
  <c r="O209" i="1" s="1"/>
  <c r="Q206" i="1"/>
  <c r="R206" i="1"/>
  <c r="Y206" i="1"/>
  <c r="S207" i="1"/>
  <c r="P208" i="1" s="1"/>
  <c r="Q215" i="3" l="1"/>
  <c r="P216" i="3"/>
  <c r="S216" i="3" s="1"/>
  <c r="Y215" i="3"/>
  <c r="R215" i="3"/>
  <c r="M217" i="3"/>
  <c r="O217" i="3" s="1"/>
  <c r="L217" i="3"/>
  <c r="N217" i="3" s="1"/>
  <c r="K218" i="3"/>
  <c r="L210" i="1"/>
  <c r="N210" i="1" s="1"/>
  <c r="M210" i="1"/>
  <c r="Q207" i="1"/>
  <c r="R207" i="1"/>
  <c r="Y207" i="1"/>
  <c r="O210" i="1"/>
  <c r="S208" i="1"/>
  <c r="P209" i="1" s="1"/>
  <c r="R216" i="3" l="1"/>
  <c r="Q216" i="3"/>
  <c r="P217" i="3"/>
  <c r="S217" i="3" s="1"/>
  <c r="Y216" i="3"/>
  <c r="M218" i="3"/>
  <c r="O218" i="3" s="1"/>
  <c r="L218" i="3"/>
  <c r="N218" i="3" s="1"/>
  <c r="K219" i="3"/>
  <c r="L211" i="1"/>
  <c r="N211" i="1" s="1"/>
  <c r="M211" i="1"/>
  <c r="Q208" i="1"/>
  <c r="R208" i="1"/>
  <c r="Y208" i="1"/>
  <c r="O211" i="1"/>
  <c r="S209" i="1"/>
  <c r="P210" i="1" s="1"/>
  <c r="Y217" i="3" l="1"/>
  <c r="R217" i="3"/>
  <c r="Q217" i="3"/>
  <c r="P218" i="3"/>
  <c r="S218" i="3" s="1"/>
  <c r="K220" i="3"/>
  <c r="M219" i="3"/>
  <c r="O219" i="3" s="1"/>
  <c r="L219" i="3"/>
  <c r="N219" i="3" s="1"/>
  <c r="L212" i="1"/>
  <c r="N212" i="1" s="1"/>
  <c r="M212" i="1"/>
  <c r="Q209" i="1"/>
  <c r="R209" i="1"/>
  <c r="Y209" i="1"/>
  <c r="O212" i="1"/>
  <c r="S210" i="1"/>
  <c r="P211" i="1" s="1"/>
  <c r="O220" i="3" l="1"/>
  <c r="P219" i="3"/>
  <c r="S219" i="3" s="1"/>
  <c r="Y218" i="3"/>
  <c r="R218" i="3"/>
  <c r="Q218" i="3"/>
  <c r="K221" i="3"/>
  <c r="L220" i="3"/>
  <c r="N220" i="3" s="1"/>
  <c r="M220" i="3"/>
  <c r="L213" i="1"/>
  <c r="M213" i="1"/>
  <c r="Q210" i="1"/>
  <c r="R210" i="1"/>
  <c r="Y210" i="1"/>
  <c r="N213" i="1"/>
  <c r="O213" i="1"/>
  <c r="S211" i="1"/>
  <c r="P212" i="1" s="1"/>
  <c r="M221" i="3" l="1"/>
  <c r="O221" i="3" s="1"/>
  <c r="L221" i="3"/>
  <c r="N221" i="3" s="1"/>
  <c r="K222" i="3"/>
  <c r="Q219" i="3"/>
  <c r="P220" i="3"/>
  <c r="S220" i="3" s="1"/>
  <c r="Y219" i="3"/>
  <c r="R219" i="3"/>
  <c r="L214" i="1"/>
  <c r="M214" i="1"/>
  <c r="Q211" i="1"/>
  <c r="R211" i="1"/>
  <c r="Y211" i="1"/>
  <c r="N214" i="1"/>
  <c r="O214" i="1"/>
  <c r="S212" i="1"/>
  <c r="P213" i="1" s="1"/>
  <c r="R220" i="3" l="1"/>
  <c r="Q220" i="3"/>
  <c r="P221" i="3"/>
  <c r="S221" i="3" s="1"/>
  <c r="Y220" i="3"/>
  <c r="M222" i="3"/>
  <c r="O222" i="3" s="1"/>
  <c r="L222" i="3"/>
  <c r="N222" i="3" s="1"/>
  <c r="K223" i="3"/>
  <c r="L215" i="1"/>
  <c r="N215" i="1" s="1"/>
  <c r="M215" i="1"/>
  <c r="Q212" i="1"/>
  <c r="R212" i="1"/>
  <c r="Y212" i="1"/>
  <c r="S213" i="1"/>
  <c r="P214" i="1" s="1"/>
  <c r="O215" i="1"/>
  <c r="Y221" i="3" l="1"/>
  <c r="R221" i="3"/>
  <c r="Q221" i="3"/>
  <c r="P222" i="3"/>
  <c r="S222" i="3" s="1"/>
  <c r="K224" i="3"/>
  <c r="M223" i="3"/>
  <c r="O223" i="3" s="1"/>
  <c r="L223" i="3"/>
  <c r="N223" i="3" s="1"/>
  <c r="L216" i="1"/>
  <c r="N216" i="1" s="1"/>
  <c r="M216" i="1"/>
  <c r="Q213" i="1"/>
  <c r="R213" i="1"/>
  <c r="Y213" i="1"/>
  <c r="O216" i="1"/>
  <c r="S214" i="1"/>
  <c r="P215" i="1" s="1"/>
  <c r="K225" i="3" l="1"/>
  <c r="L224" i="3"/>
  <c r="N224" i="3" s="1"/>
  <c r="M224" i="3"/>
  <c r="O224" i="3" s="1"/>
  <c r="P223" i="3"/>
  <c r="S223" i="3" s="1"/>
  <c r="Y222" i="3"/>
  <c r="R222" i="3"/>
  <c r="Q222" i="3"/>
  <c r="L217" i="1"/>
  <c r="N217" i="1" s="1"/>
  <c r="M217" i="1"/>
  <c r="Q214" i="1"/>
  <c r="R214" i="1"/>
  <c r="Y214" i="1"/>
  <c r="S215" i="1"/>
  <c r="P216" i="1" s="1"/>
  <c r="O217" i="1"/>
  <c r="M225" i="3" l="1"/>
  <c r="O225" i="3" s="1"/>
  <c r="L225" i="3"/>
  <c r="N225" i="3" s="1"/>
  <c r="K226" i="3"/>
  <c r="Q223" i="3"/>
  <c r="P224" i="3"/>
  <c r="S224" i="3" s="1"/>
  <c r="Y223" i="3"/>
  <c r="R223" i="3"/>
  <c r="L218" i="1"/>
  <c r="N218" i="1" s="1"/>
  <c r="M218" i="1"/>
  <c r="Q215" i="1"/>
  <c r="R215" i="1"/>
  <c r="Y215" i="1"/>
  <c r="O218" i="1"/>
  <c r="S216" i="1"/>
  <c r="P217" i="1" s="1"/>
  <c r="R224" i="3" l="1"/>
  <c r="Q224" i="3"/>
  <c r="P225" i="3"/>
  <c r="S225" i="3" s="1"/>
  <c r="Y224" i="3"/>
  <c r="M226" i="3"/>
  <c r="O226" i="3" s="1"/>
  <c r="L226" i="3"/>
  <c r="N226" i="3" s="1"/>
  <c r="K227" i="3"/>
  <c r="L219" i="1"/>
  <c r="N219" i="1" s="1"/>
  <c r="M219" i="1"/>
  <c r="Q216" i="1"/>
  <c r="R216" i="1"/>
  <c r="Y216" i="1"/>
  <c r="O219" i="1"/>
  <c r="S217" i="1"/>
  <c r="P218" i="1" s="1"/>
  <c r="Y225" i="3" l="1"/>
  <c r="R225" i="3"/>
  <c r="Q225" i="3"/>
  <c r="P226" i="3"/>
  <c r="S226" i="3" s="1"/>
  <c r="K228" i="3"/>
  <c r="M227" i="3"/>
  <c r="O227" i="3" s="1"/>
  <c r="L227" i="3"/>
  <c r="N227" i="3" s="1"/>
  <c r="L220" i="1"/>
  <c r="N220" i="1" s="1"/>
  <c r="M220" i="1"/>
  <c r="Q217" i="1"/>
  <c r="R217" i="1"/>
  <c r="Y217" i="1"/>
  <c r="O220" i="1"/>
  <c r="S218" i="1"/>
  <c r="P219" i="1" s="1"/>
  <c r="K229" i="3" l="1"/>
  <c r="L228" i="3"/>
  <c r="N228" i="3" s="1"/>
  <c r="M228" i="3"/>
  <c r="O228" i="3" s="1"/>
  <c r="P227" i="3"/>
  <c r="S227" i="3" s="1"/>
  <c r="Y226" i="3"/>
  <c r="R226" i="3"/>
  <c r="Q226" i="3"/>
  <c r="L221" i="1"/>
  <c r="N221" i="1" s="1"/>
  <c r="M221" i="1"/>
  <c r="Q218" i="1"/>
  <c r="R218" i="1"/>
  <c r="Y218" i="1"/>
  <c r="O221" i="1"/>
  <c r="S219" i="1"/>
  <c r="P220" i="1" s="1"/>
  <c r="M229" i="3" l="1"/>
  <c r="O229" i="3" s="1"/>
  <c r="L229" i="3"/>
  <c r="N229" i="3" s="1"/>
  <c r="K230" i="3"/>
  <c r="Q227" i="3"/>
  <c r="P228" i="3"/>
  <c r="S228" i="3" s="1"/>
  <c r="Y227" i="3"/>
  <c r="R227" i="3"/>
  <c r="L222" i="1"/>
  <c r="N222" i="1" s="1"/>
  <c r="M222" i="1"/>
  <c r="Q219" i="1"/>
  <c r="R219" i="1"/>
  <c r="Y219" i="1"/>
  <c r="S220" i="1"/>
  <c r="P221" i="1" s="1"/>
  <c r="O222" i="1"/>
  <c r="R228" i="3" l="1"/>
  <c r="Q228" i="3"/>
  <c r="P229" i="3"/>
  <c r="S229" i="3" s="1"/>
  <c r="Y228" i="3"/>
  <c r="M230" i="3"/>
  <c r="O230" i="3" s="1"/>
  <c r="L230" i="3"/>
  <c r="N230" i="3" s="1"/>
  <c r="K231" i="3"/>
  <c r="L223" i="1"/>
  <c r="N223" i="1" s="1"/>
  <c r="M223" i="1"/>
  <c r="Q220" i="1"/>
  <c r="R220" i="1"/>
  <c r="Y220" i="1"/>
  <c r="O223" i="1"/>
  <c r="S221" i="1"/>
  <c r="P222" i="1" s="1"/>
  <c r="Y229" i="3" l="1"/>
  <c r="R229" i="3"/>
  <c r="Q229" i="3"/>
  <c r="P230" i="3"/>
  <c r="S230" i="3" s="1"/>
  <c r="K232" i="3"/>
  <c r="M231" i="3"/>
  <c r="O231" i="3" s="1"/>
  <c r="L231" i="3"/>
  <c r="N231" i="3" s="1"/>
  <c r="L224" i="1"/>
  <c r="N224" i="1" s="1"/>
  <c r="M224" i="1"/>
  <c r="Q221" i="1"/>
  <c r="R221" i="1"/>
  <c r="Y221" i="1"/>
  <c r="S222" i="1"/>
  <c r="P223" i="1" s="1"/>
  <c r="O224" i="1"/>
  <c r="K233" i="3" l="1"/>
  <c r="L232" i="3"/>
  <c r="N232" i="3" s="1"/>
  <c r="M232" i="3"/>
  <c r="O232" i="3" s="1"/>
  <c r="P231" i="3"/>
  <c r="S231" i="3" s="1"/>
  <c r="Y230" i="3"/>
  <c r="R230" i="3"/>
  <c r="Q230" i="3"/>
  <c r="L225" i="1"/>
  <c r="N225" i="1" s="1"/>
  <c r="M225" i="1"/>
  <c r="Q222" i="1"/>
  <c r="R222" i="1"/>
  <c r="Y222" i="1"/>
  <c r="S223" i="1"/>
  <c r="P224" i="1" s="1"/>
  <c r="O225" i="1"/>
  <c r="M233" i="3" l="1"/>
  <c r="O233" i="3" s="1"/>
  <c r="L233" i="3"/>
  <c r="N233" i="3" s="1"/>
  <c r="K234" i="3"/>
  <c r="Q231" i="3"/>
  <c r="P232" i="3"/>
  <c r="S232" i="3" s="1"/>
  <c r="Y231" i="3"/>
  <c r="R231" i="3"/>
  <c r="L226" i="1"/>
  <c r="N226" i="1" s="1"/>
  <c r="M226" i="1"/>
  <c r="Q223" i="1"/>
  <c r="R223" i="1"/>
  <c r="Y223" i="1"/>
  <c r="S224" i="1"/>
  <c r="P225" i="1" s="1"/>
  <c r="O226" i="1"/>
  <c r="R232" i="3" l="1"/>
  <c r="Q232" i="3"/>
  <c r="P233" i="3"/>
  <c r="S233" i="3" s="1"/>
  <c r="Y232" i="3"/>
  <c r="M234" i="3"/>
  <c r="O234" i="3" s="1"/>
  <c r="L234" i="3"/>
  <c r="N234" i="3" s="1"/>
  <c r="K235" i="3"/>
  <c r="L227" i="1"/>
  <c r="N227" i="1" s="1"/>
  <c r="M227" i="1"/>
  <c r="Q224" i="1"/>
  <c r="R224" i="1"/>
  <c r="Y224" i="1"/>
  <c r="O227" i="1"/>
  <c r="S225" i="1"/>
  <c r="P226" i="1" s="1"/>
  <c r="Y233" i="3" l="1"/>
  <c r="R233" i="3"/>
  <c r="Q233" i="3"/>
  <c r="P234" i="3"/>
  <c r="S234" i="3" s="1"/>
  <c r="K236" i="3"/>
  <c r="M235" i="3"/>
  <c r="O235" i="3" s="1"/>
  <c r="L235" i="3"/>
  <c r="N235" i="3" s="1"/>
  <c r="L228" i="1"/>
  <c r="N228" i="1" s="1"/>
  <c r="M228" i="1"/>
  <c r="O228" i="1" s="1"/>
  <c r="Q225" i="1"/>
  <c r="R225" i="1"/>
  <c r="Y225" i="1"/>
  <c r="S226" i="1"/>
  <c r="P227" i="1" s="1"/>
  <c r="K237" i="3" l="1"/>
  <c r="L236" i="3"/>
  <c r="N236" i="3" s="1"/>
  <c r="M236" i="3"/>
  <c r="O236" i="3" s="1"/>
  <c r="P235" i="3"/>
  <c r="S235" i="3" s="1"/>
  <c r="Y234" i="3"/>
  <c r="R234" i="3"/>
  <c r="Q234" i="3"/>
  <c r="L229" i="1"/>
  <c r="N229" i="1" s="1"/>
  <c r="M229" i="1"/>
  <c r="Q226" i="1"/>
  <c r="R226" i="1"/>
  <c r="Y226" i="1"/>
  <c r="S227" i="1"/>
  <c r="P228" i="1" s="1"/>
  <c r="O229" i="1"/>
  <c r="Q235" i="3" l="1"/>
  <c r="P236" i="3"/>
  <c r="S236" i="3" s="1"/>
  <c r="Y235" i="3"/>
  <c r="R235" i="3"/>
  <c r="M237" i="3"/>
  <c r="O237" i="3" s="1"/>
  <c r="L237" i="3"/>
  <c r="N237" i="3" s="1"/>
  <c r="K238" i="3"/>
  <c r="L230" i="1"/>
  <c r="N230" i="1" s="1"/>
  <c r="M230" i="1"/>
  <c r="Q227" i="1"/>
  <c r="R227" i="1"/>
  <c r="Y227" i="1"/>
  <c r="O230" i="1"/>
  <c r="S228" i="1"/>
  <c r="P229" i="1" s="1"/>
  <c r="R236" i="3" l="1"/>
  <c r="Q236" i="3"/>
  <c r="P237" i="3"/>
  <c r="S237" i="3" s="1"/>
  <c r="Y236" i="3"/>
  <c r="M238" i="3"/>
  <c r="O238" i="3" s="1"/>
  <c r="L238" i="3"/>
  <c r="N238" i="3" s="1"/>
  <c r="K239" i="3"/>
  <c r="L231" i="1"/>
  <c r="N231" i="1" s="1"/>
  <c r="M231" i="1"/>
  <c r="Q228" i="1"/>
  <c r="R228" i="1"/>
  <c r="Y228" i="1"/>
  <c r="O231" i="1"/>
  <c r="S229" i="1"/>
  <c r="P230" i="1" s="1"/>
  <c r="Y237" i="3" l="1"/>
  <c r="R237" i="3"/>
  <c r="Q237" i="3"/>
  <c r="P238" i="3"/>
  <c r="S238" i="3" s="1"/>
  <c r="K240" i="3"/>
  <c r="M239" i="3"/>
  <c r="O239" i="3" s="1"/>
  <c r="L239" i="3"/>
  <c r="N239" i="3" s="1"/>
  <c r="L232" i="1"/>
  <c r="N232" i="1" s="1"/>
  <c r="M232" i="1"/>
  <c r="O232" i="1" s="1"/>
  <c r="Q229" i="1"/>
  <c r="R229" i="1"/>
  <c r="Y229" i="1"/>
  <c r="S230" i="1"/>
  <c r="P231" i="1" s="1"/>
  <c r="K241" i="3" l="1"/>
  <c r="L240" i="3"/>
  <c r="N240" i="3" s="1"/>
  <c r="M240" i="3"/>
  <c r="O240" i="3" s="1"/>
  <c r="P239" i="3"/>
  <c r="S239" i="3" s="1"/>
  <c r="Y238" i="3"/>
  <c r="R238" i="3"/>
  <c r="Q238" i="3"/>
  <c r="L233" i="1"/>
  <c r="N233" i="1" s="1"/>
  <c r="M233" i="1"/>
  <c r="O233" i="1" s="1"/>
  <c r="Q230" i="1"/>
  <c r="R230" i="1"/>
  <c r="Y230" i="1"/>
  <c r="S231" i="1"/>
  <c r="P232" i="1" s="1"/>
  <c r="M241" i="3" l="1"/>
  <c r="O241" i="3" s="1"/>
  <c r="L241" i="3"/>
  <c r="N241" i="3" s="1"/>
  <c r="K242" i="3"/>
  <c r="Q239" i="3"/>
  <c r="P240" i="3"/>
  <c r="S240" i="3" s="1"/>
  <c r="Y239" i="3"/>
  <c r="R239" i="3"/>
  <c r="L234" i="1"/>
  <c r="N234" i="1" s="1"/>
  <c r="M234" i="1"/>
  <c r="Q231" i="1"/>
  <c r="R231" i="1"/>
  <c r="Y231" i="1"/>
  <c r="S232" i="1"/>
  <c r="P233" i="1" s="1"/>
  <c r="O234" i="1"/>
  <c r="R240" i="3" l="1"/>
  <c r="Q240" i="3"/>
  <c r="P241" i="3"/>
  <c r="S241" i="3" s="1"/>
  <c r="Y240" i="3"/>
  <c r="M242" i="3"/>
  <c r="O242" i="3" s="1"/>
  <c r="L242" i="3"/>
  <c r="N242" i="3" s="1"/>
  <c r="K243" i="3"/>
  <c r="L235" i="1"/>
  <c r="N235" i="1" s="1"/>
  <c r="M235" i="1"/>
  <c r="Q232" i="1"/>
  <c r="R232" i="1"/>
  <c r="Y232" i="1"/>
  <c r="S233" i="1"/>
  <c r="P234" i="1" s="1"/>
  <c r="O235" i="1"/>
  <c r="Y241" i="3" l="1"/>
  <c r="R241" i="3"/>
  <c r="Q241" i="3"/>
  <c r="P242" i="3"/>
  <c r="S242" i="3" s="1"/>
  <c r="K244" i="3"/>
  <c r="M243" i="3"/>
  <c r="O243" i="3" s="1"/>
  <c r="L243" i="3"/>
  <c r="N243" i="3" s="1"/>
  <c r="L236" i="1"/>
  <c r="N236" i="1" s="1"/>
  <c r="M236" i="1"/>
  <c r="O236" i="1" s="1"/>
  <c r="Q233" i="1"/>
  <c r="R233" i="1"/>
  <c r="Y233" i="1"/>
  <c r="S234" i="1"/>
  <c r="P235" i="1" s="1"/>
  <c r="K245" i="3" l="1"/>
  <c r="L244" i="3"/>
  <c r="N244" i="3" s="1"/>
  <c r="M244" i="3"/>
  <c r="O244" i="3" s="1"/>
  <c r="P243" i="3"/>
  <c r="S243" i="3" s="1"/>
  <c r="Y242" i="3"/>
  <c r="R242" i="3"/>
  <c r="Q242" i="3"/>
  <c r="L237" i="1"/>
  <c r="N237" i="1" s="1"/>
  <c r="M237" i="1"/>
  <c r="O237" i="1" s="1"/>
  <c r="Q234" i="1"/>
  <c r="R234" i="1"/>
  <c r="Y234" i="1"/>
  <c r="S235" i="1"/>
  <c r="P236" i="1" s="1"/>
  <c r="Q243" i="3" l="1"/>
  <c r="P244" i="3"/>
  <c r="S244" i="3" s="1"/>
  <c r="Y243" i="3"/>
  <c r="R243" i="3"/>
  <c r="M245" i="3"/>
  <c r="O245" i="3" s="1"/>
  <c r="L245" i="3"/>
  <c r="N245" i="3" s="1"/>
  <c r="K246" i="3"/>
  <c r="L238" i="1"/>
  <c r="N238" i="1" s="1"/>
  <c r="M238" i="1"/>
  <c r="Q235" i="1"/>
  <c r="R235" i="1"/>
  <c r="Y235" i="1"/>
  <c r="O238" i="1"/>
  <c r="S236" i="1"/>
  <c r="P237" i="1" s="1"/>
  <c r="R244" i="3" l="1"/>
  <c r="Q244" i="3"/>
  <c r="P245" i="3"/>
  <c r="S245" i="3" s="1"/>
  <c r="Y244" i="3"/>
  <c r="M246" i="3"/>
  <c r="O246" i="3" s="1"/>
  <c r="L246" i="3"/>
  <c r="N246" i="3" s="1"/>
  <c r="K247" i="3"/>
  <c r="L239" i="1"/>
  <c r="N239" i="1" s="1"/>
  <c r="M239" i="1"/>
  <c r="Q236" i="1"/>
  <c r="R236" i="1"/>
  <c r="Y236" i="1"/>
  <c r="S237" i="1"/>
  <c r="P238" i="1" s="1"/>
  <c r="O239" i="1"/>
  <c r="Y245" i="3" l="1"/>
  <c r="R245" i="3"/>
  <c r="Q245" i="3"/>
  <c r="P246" i="3"/>
  <c r="S246" i="3" s="1"/>
  <c r="K248" i="3"/>
  <c r="M247" i="3"/>
  <c r="O247" i="3" s="1"/>
  <c r="L247" i="3"/>
  <c r="N247" i="3" s="1"/>
  <c r="L240" i="1"/>
  <c r="N240" i="1" s="1"/>
  <c r="M240" i="1"/>
  <c r="O240" i="1" s="1"/>
  <c r="Q237" i="1"/>
  <c r="R237" i="1"/>
  <c r="Y237" i="1"/>
  <c r="S238" i="1"/>
  <c r="P239" i="1" s="1"/>
  <c r="K249" i="3" l="1"/>
  <c r="L248" i="3"/>
  <c r="N248" i="3" s="1"/>
  <c r="M248" i="3"/>
  <c r="O248" i="3" s="1"/>
  <c r="P247" i="3"/>
  <c r="S247" i="3" s="1"/>
  <c r="Y246" i="3"/>
  <c r="R246" i="3"/>
  <c r="Q246" i="3"/>
  <c r="L241" i="1"/>
  <c r="N241" i="1" s="1"/>
  <c r="M241" i="1"/>
  <c r="O241" i="1" s="1"/>
  <c r="Q238" i="1"/>
  <c r="R238" i="1"/>
  <c r="Y238" i="1"/>
  <c r="S239" i="1"/>
  <c r="P240" i="1" s="1"/>
  <c r="Q247" i="3" l="1"/>
  <c r="P248" i="3"/>
  <c r="S248" i="3" s="1"/>
  <c r="Y247" i="3"/>
  <c r="R247" i="3"/>
  <c r="L249" i="3"/>
  <c r="N249" i="3" s="1"/>
  <c r="M249" i="3"/>
  <c r="O249" i="3" s="1"/>
  <c r="K250" i="3"/>
  <c r="L242" i="1"/>
  <c r="N242" i="1" s="1"/>
  <c r="M242" i="1"/>
  <c r="Q239" i="1"/>
  <c r="R239" i="1"/>
  <c r="Y239" i="1"/>
  <c r="O242" i="1"/>
  <c r="S240" i="1"/>
  <c r="P241" i="1" s="1"/>
  <c r="R248" i="3" l="1"/>
  <c r="Y248" i="3"/>
  <c r="Q248" i="3"/>
  <c r="P249" i="3"/>
  <c r="S249" i="3" s="1"/>
  <c r="K251" i="3"/>
  <c r="M250" i="3"/>
  <c r="O250" i="3" s="1"/>
  <c r="L250" i="3"/>
  <c r="N250" i="3" s="1"/>
  <c r="L243" i="1"/>
  <c r="N243" i="1" s="1"/>
  <c r="M243" i="1"/>
  <c r="Q240" i="1"/>
  <c r="R240" i="1"/>
  <c r="Y240" i="1"/>
  <c r="O243" i="1"/>
  <c r="S241" i="1"/>
  <c r="P242" i="1" s="1"/>
  <c r="M251" i="3" l="1"/>
  <c r="O251" i="3" s="1"/>
  <c r="K252" i="3"/>
  <c r="L251" i="3"/>
  <c r="N251" i="3" s="1"/>
  <c r="Y249" i="3"/>
  <c r="P250" i="3"/>
  <c r="S250" i="3" s="1"/>
  <c r="R249" i="3"/>
  <c r="Q249" i="3"/>
  <c r="L244" i="1"/>
  <c r="N244" i="1" s="1"/>
  <c r="M244" i="1"/>
  <c r="O244" i="1" s="1"/>
  <c r="Q241" i="1"/>
  <c r="R241" i="1"/>
  <c r="Y241" i="1"/>
  <c r="S242" i="1"/>
  <c r="P243" i="1" s="1"/>
  <c r="P251" i="3" l="1"/>
  <c r="S251" i="3" s="1"/>
  <c r="R250" i="3"/>
  <c r="Q250" i="3"/>
  <c r="Y250" i="3"/>
  <c r="K253" i="3"/>
  <c r="L252" i="3"/>
  <c r="N252" i="3" s="1"/>
  <c r="M252" i="3"/>
  <c r="O252" i="3" s="1"/>
  <c r="L245" i="1"/>
  <c r="N245" i="1" s="1"/>
  <c r="M245" i="1"/>
  <c r="O245" i="1" s="1"/>
  <c r="Q242" i="1"/>
  <c r="R242" i="1"/>
  <c r="Y242" i="1"/>
  <c r="S243" i="1"/>
  <c r="P244" i="1" s="1"/>
  <c r="L253" i="3" l="1"/>
  <c r="N253" i="3" s="1"/>
  <c r="K254" i="3"/>
  <c r="M253" i="3"/>
  <c r="O253" i="3" s="1"/>
  <c r="P252" i="3"/>
  <c r="S252" i="3" s="1"/>
  <c r="Y251" i="3"/>
  <c r="Q251" i="3"/>
  <c r="R251" i="3"/>
  <c r="L246" i="1"/>
  <c r="N246" i="1" s="1"/>
  <c r="M246" i="1"/>
  <c r="Q243" i="1"/>
  <c r="R243" i="1"/>
  <c r="Y243" i="1"/>
  <c r="O246" i="1"/>
  <c r="S244" i="1"/>
  <c r="P245" i="1" s="1"/>
  <c r="R252" i="3" l="1"/>
  <c r="P253" i="3"/>
  <c r="S253" i="3" s="1"/>
  <c r="Y252" i="3"/>
  <c r="Q252" i="3"/>
  <c r="M254" i="3"/>
  <c r="O254" i="3" s="1"/>
  <c r="L254" i="3"/>
  <c r="N254" i="3" s="1"/>
  <c r="K255" i="3"/>
  <c r="L247" i="1"/>
  <c r="N247" i="1" s="1"/>
  <c r="M247" i="1"/>
  <c r="Q244" i="1"/>
  <c r="R244" i="1"/>
  <c r="Y244" i="1"/>
  <c r="O247" i="1"/>
  <c r="S245" i="1"/>
  <c r="P246" i="1" s="1"/>
  <c r="Y253" i="3" l="1"/>
  <c r="R253" i="3"/>
  <c r="Q253" i="3"/>
  <c r="P254" i="3"/>
  <c r="S254" i="3" s="1"/>
  <c r="M255" i="3"/>
  <c r="O255" i="3" s="1"/>
  <c r="L255" i="3"/>
  <c r="N255" i="3" s="1"/>
  <c r="K256" i="3"/>
  <c r="L248" i="1"/>
  <c r="N248" i="1" s="1"/>
  <c r="M248" i="1"/>
  <c r="O248" i="1" s="1"/>
  <c r="Q245" i="1"/>
  <c r="R245" i="1"/>
  <c r="Y245" i="1"/>
  <c r="S246" i="1"/>
  <c r="P247" i="1" s="1"/>
  <c r="P255" i="3" l="1"/>
  <c r="S255" i="3" s="1"/>
  <c r="Y254" i="3"/>
  <c r="R254" i="3"/>
  <c r="Q254" i="3"/>
  <c r="K257" i="3"/>
  <c r="L256" i="3"/>
  <c r="N256" i="3" s="1"/>
  <c r="M256" i="3"/>
  <c r="O256" i="3" s="1"/>
  <c r="L249" i="1"/>
  <c r="N249" i="1" s="1"/>
  <c r="M249" i="1"/>
  <c r="O249" i="1" s="1"/>
  <c r="Q246" i="1"/>
  <c r="R246" i="1"/>
  <c r="Y246" i="1"/>
  <c r="S247" i="1"/>
  <c r="P248" i="1" s="1"/>
  <c r="P256" i="3" l="1"/>
  <c r="S256" i="3" s="1"/>
  <c r="Y255" i="3"/>
  <c r="R255" i="3"/>
  <c r="Q255" i="3"/>
  <c r="L257" i="3"/>
  <c r="N257" i="3" s="1"/>
  <c r="K258" i="3"/>
  <c r="M257" i="3"/>
  <c r="O257" i="3" s="1"/>
  <c r="L250" i="1"/>
  <c r="N250" i="1" s="1"/>
  <c r="M250" i="1"/>
  <c r="O250" i="1" s="1"/>
  <c r="Q247" i="1"/>
  <c r="R247" i="1"/>
  <c r="Y247" i="1"/>
  <c r="S248" i="1"/>
  <c r="P249" i="1" s="1"/>
  <c r="M258" i="3" l="1"/>
  <c r="O258" i="3" s="1"/>
  <c r="L258" i="3"/>
  <c r="N258" i="3" s="1"/>
  <c r="K259" i="3"/>
  <c r="R256" i="3"/>
  <c r="Q256" i="3"/>
  <c r="P257" i="3"/>
  <c r="S257" i="3" s="1"/>
  <c r="Y256" i="3"/>
  <c r="L251" i="1"/>
  <c r="N251" i="1" s="1"/>
  <c r="M251" i="1"/>
  <c r="Q248" i="1"/>
  <c r="R248" i="1"/>
  <c r="Y248" i="1"/>
  <c r="O251" i="1"/>
  <c r="S249" i="1"/>
  <c r="P250" i="1" s="1"/>
  <c r="M259" i="3" l="1"/>
  <c r="O259" i="3" s="1"/>
  <c r="L259" i="3"/>
  <c r="N259" i="3" s="1"/>
  <c r="K260" i="3"/>
  <c r="Y257" i="3"/>
  <c r="R257" i="3"/>
  <c r="Q257" i="3"/>
  <c r="P258" i="3"/>
  <c r="S258" i="3" s="1"/>
  <c r="L252" i="1"/>
  <c r="N252" i="1" s="1"/>
  <c r="M252" i="1"/>
  <c r="Q249" i="1"/>
  <c r="R249" i="1"/>
  <c r="Y249" i="1"/>
  <c r="S250" i="1"/>
  <c r="P251" i="1" s="1"/>
  <c r="O252" i="1"/>
  <c r="K261" i="3" l="1"/>
  <c r="L260" i="3"/>
  <c r="N260" i="3" s="1"/>
  <c r="M260" i="3"/>
  <c r="O260" i="3" s="1"/>
  <c r="P259" i="3"/>
  <c r="S259" i="3" s="1"/>
  <c r="Y258" i="3"/>
  <c r="R258" i="3"/>
  <c r="Q258" i="3"/>
  <c r="L253" i="1"/>
  <c r="N253" i="1" s="1"/>
  <c r="M253" i="1"/>
  <c r="O253" i="1" s="1"/>
  <c r="Q250" i="1"/>
  <c r="R250" i="1"/>
  <c r="Y250" i="1"/>
  <c r="S251" i="1"/>
  <c r="P252" i="1" s="1"/>
  <c r="P260" i="3" l="1"/>
  <c r="S260" i="3" s="1"/>
  <c r="Y259" i="3"/>
  <c r="R259" i="3"/>
  <c r="Q259" i="3"/>
  <c r="L261" i="3"/>
  <c r="N261" i="3" s="1"/>
  <c r="K262" i="3"/>
  <c r="M261" i="3"/>
  <c r="O261" i="3" s="1"/>
  <c r="L254" i="1"/>
  <c r="N254" i="1" s="1"/>
  <c r="M254" i="1"/>
  <c r="O254" i="1" s="1"/>
  <c r="Q251" i="1"/>
  <c r="R251" i="1"/>
  <c r="Y251" i="1"/>
  <c r="S252" i="1"/>
  <c r="P253" i="1" s="1"/>
  <c r="M262" i="3" l="1"/>
  <c r="O262" i="3" s="1"/>
  <c r="L262" i="3"/>
  <c r="N262" i="3" s="1"/>
  <c r="K263" i="3"/>
  <c r="R260" i="3"/>
  <c r="Q260" i="3"/>
  <c r="P261" i="3"/>
  <c r="S261" i="3" s="1"/>
  <c r="Y260" i="3"/>
  <c r="L255" i="1"/>
  <c r="N255" i="1" s="1"/>
  <c r="M255" i="1"/>
  <c r="O255" i="1" s="1"/>
  <c r="Q252" i="1"/>
  <c r="R252" i="1"/>
  <c r="Y252" i="1"/>
  <c r="S253" i="1"/>
  <c r="P254" i="1" s="1"/>
  <c r="Y261" i="3" l="1"/>
  <c r="R261" i="3"/>
  <c r="Q261" i="3"/>
  <c r="P262" i="3"/>
  <c r="S262" i="3" s="1"/>
  <c r="M263" i="3"/>
  <c r="O263" i="3" s="1"/>
  <c r="L263" i="3"/>
  <c r="N263" i="3" s="1"/>
  <c r="K264" i="3"/>
  <c r="L256" i="1"/>
  <c r="N256" i="1" s="1"/>
  <c r="M256" i="1"/>
  <c r="Q253" i="1"/>
  <c r="R253" i="1"/>
  <c r="Y253" i="1"/>
  <c r="S254" i="1"/>
  <c r="P255" i="1" s="1"/>
  <c r="O256" i="1"/>
  <c r="P263" i="3" l="1"/>
  <c r="S263" i="3" s="1"/>
  <c r="Y262" i="3"/>
  <c r="R262" i="3"/>
  <c r="Q262" i="3"/>
  <c r="K265" i="3"/>
  <c r="L264" i="3"/>
  <c r="N264" i="3" s="1"/>
  <c r="M264" i="3"/>
  <c r="O264" i="3" s="1"/>
  <c r="L257" i="1"/>
  <c r="M257" i="1"/>
  <c r="Q254" i="1"/>
  <c r="R254" i="1"/>
  <c r="Y254" i="1"/>
  <c r="S255" i="1"/>
  <c r="P256" i="1" s="1"/>
  <c r="O257" i="1"/>
  <c r="N257" i="1"/>
  <c r="L265" i="3" l="1"/>
  <c r="N265" i="3" s="1"/>
  <c r="K266" i="3"/>
  <c r="M265" i="3"/>
  <c r="O265" i="3" s="1"/>
  <c r="P264" i="3"/>
  <c r="S264" i="3" s="1"/>
  <c r="Y263" i="3"/>
  <c r="R263" i="3"/>
  <c r="Q263" i="3"/>
  <c r="L258" i="1"/>
  <c r="N258" i="1" s="1"/>
  <c r="M258" i="1"/>
  <c r="Q255" i="1"/>
  <c r="R255" i="1"/>
  <c r="Y255" i="1"/>
  <c r="O258" i="1"/>
  <c r="S256" i="1"/>
  <c r="P257" i="1" s="1"/>
  <c r="M266" i="3" l="1"/>
  <c r="O266" i="3" s="1"/>
  <c r="L266" i="3"/>
  <c r="N266" i="3" s="1"/>
  <c r="K267" i="3"/>
  <c r="R264" i="3"/>
  <c r="Q264" i="3"/>
  <c r="P265" i="3"/>
  <c r="S265" i="3" s="1"/>
  <c r="Y264" i="3"/>
  <c r="L259" i="1"/>
  <c r="N259" i="1" s="1"/>
  <c r="M259" i="1"/>
  <c r="O259" i="1" s="1"/>
  <c r="Q256" i="1"/>
  <c r="R256" i="1"/>
  <c r="Y256" i="1"/>
  <c r="S257" i="1"/>
  <c r="P258" i="1" s="1"/>
  <c r="Y265" i="3" l="1"/>
  <c r="R265" i="3"/>
  <c r="Q265" i="3"/>
  <c r="P266" i="3"/>
  <c r="S266" i="3" s="1"/>
  <c r="M267" i="3"/>
  <c r="O267" i="3" s="1"/>
  <c r="L267" i="3"/>
  <c r="N267" i="3" s="1"/>
  <c r="K268" i="3"/>
  <c r="L260" i="1"/>
  <c r="N260" i="1" s="1"/>
  <c r="M260" i="1"/>
  <c r="O260" i="1" s="1"/>
  <c r="Q257" i="1"/>
  <c r="R257" i="1"/>
  <c r="Y257" i="1"/>
  <c r="S258" i="1"/>
  <c r="P259" i="1" s="1"/>
  <c r="P267" i="3" l="1"/>
  <c r="S267" i="3" s="1"/>
  <c r="Y266" i="3"/>
  <c r="R266" i="3"/>
  <c r="Q266" i="3"/>
  <c r="K269" i="3"/>
  <c r="M268" i="3"/>
  <c r="O268" i="3" s="1"/>
  <c r="L268" i="3"/>
  <c r="N268" i="3" s="1"/>
  <c r="L261" i="1"/>
  <c r="N261" i="1" s="1"/>
  <c r="M261" i="1"/>
  <c r="Q258" i="1"/>
  <c r="R258" i="1"/>
  <c r="Y258" i="1"/>
  <c r="O261" i="1"/>
  <c r="S259" i="1"/>
  <c r="P260" i="1" s="1"/>
  <c r="L269" i="3" l="1"/>
  <c r="N269" i="3" s="1"/>
  <c r="K270" i="3"/>
  <c r="M269" i="3"/>
  <c r="O269" i="3" s="1"/>
  <c r="P268" i="3"/>
  <c r="S268" i="3" s="1"/>
  <c r="Y267" i="3"/>
  <c r="R267" i="3"/>
  <c r="Q267" i="3"/>
  <c r="L262" i="1"/>
  <c r="N262" i="1" s="1"/>
  <c r="M262" i="1"/>
  <c r="Q259" i="1"/>
  <c r="R259" i="1"/>
  <c r="Y259" i="1"/>
  <c r="O262" i="1"/>
  <c r="S260" i="1"/>
  <c r="P261" i="1" s="1"/>
  <c r="R268" i="3" l="1"/>
  <c r="Q268" i="3"/>
  <c r="P269" i="3"/>
  <c r="S269" i="3" s="1"/>
  <c r="Y268" i="3"/>
  <c r="M270" i="3"/>
  <c r="O270" i="3" s="1"/>
  <c r="L270" i="3"/>
  <c r="N270" i="3" s="1"/>
  <c r="K271" i="3"/>
  <c r="L263" i="1"/>
  <c r="N263" i="1" s="1"/>
  <c r="M263" i="1"/>
  <c r="Q260" i="1"/>
  <c r="R260" i="1"/>
  <c r="Y260" i="1"/>
  <c r="O263" i="1"/>
  <c r="S261" i="1"/>
  <c r="P262" i="1" s="1"/>
  <c r="Y269" i="3" l="1"/>
  <c r="R269" i="3"/>
  <c r="Q269" i="3"/>
  <c r="P270" i="3"/>
  <c r="S270" i="3" s="1"/>
  <c r="M271" i="3"/>
  <c r="O271" i="3" s="1"/>
  <c r="L271" i="3"/>
  <c r="N271" i="3" s="1"/>
  <c r="K272" i="3"/>
  <c r="L264" i="1"/>
  <c r="N264" i="1" s="1"/>
  <c r="M264" i="1"/>
  <c r="Q261" i="1"/>
  <c r="R261" i="1"/>
  <c r="Y261" i="1"/>
  <c r="S262" i="1"/>
  <c r="P263" i="1" s="1"/>
  <c r="O264" i="1"/>
  <c r="P271" i="3" l="1"/>
  <c r="S271" i="3" s="1"/>
  <c r="Y270" i="3"/>
  <c r="R270" i="3"/>
  <c r="Q270" i="3"/>
  <c r="K273" i="3"/>
  <c r="M272" i="3"/>
  <c r="O272" i="3" s="1"/>
  <c r="L272" i="3"/>
  <c r="N272" i="3" s="1"/>
  <c r="L265" i="1"/>
  <c r="N265" i="1" s="1"/>
  <c r="M265" i="1"/>
  <c r="Q262" i="1"/>
  <c r="R262" i="1"/>
  <c r="Y262" i="1"/>
  <c r="O265" i="1"/>
  <c r="S263" i="1"/>
  <c r="P264" i="1" s="1"/>
  <c r="O273" i="3" l="1"/>
  <c r="P272" i="3"/>
  <c r="S272" i="3" s="1"/>
  <c r="Y271" i="3"/>
  <c r="R271" i="3"/>
  <c r="Q271" i="3"/>
  <c r="L273" i="3"/>
  <c r="N273" i="3" s="1"/>
  <c r="K274" i="3"/>
  <c r="M273" i="3"/>
  <c r="L266" i="1"/>
  <c r="N266" i="1" s="1"/>
  <c r="M266" i="1"/>
  <c r="Q263" i="1"/>
  <c r="R263" i="1"/>
  <c r="Y263" i="1"/>
  <c r="O266" i="1"/>
  <c r="S264" i="1"/>
  <c r="P265" i="1" s="1"/>
  <c r="M274" i="3" l="1"/>
  <c r="O274" i="3" s="1"/>
  <c r="L274" i="3"/>
  <c r="N274" i="3" s="1"/>
  <c r="K275" i="3"/>
  <c r="R272" i="3"/>
  <c r="Q272" i="3"/>
  <c r="P273" i="3"/>
  <c r="S273" i="3" s="1"/>
  <c r="Y272" i="3"/>
  <c r="L267" i="1"/>
  <c r="N267" i="1" s="1"/>
  <c r="M267" i="1"/>
  <c r="Q264" i="1"/>
  <c r="R264" i="1"/>
  <c r="Y264" i="1"/>
  <c r="O267" i="1"/>
  <c r="S265" i="1"/>
  <c r="P266" i="1" s="1"/>
  <c r="Y273" i="3" l="1"/>
  <c r="R273" i="3"/>
  <c r="Q273" i="3"/>
  <c r="P274" i="3"/>
  <c r="S274" i="3" s="1"/>
  <c r="M275" i="3"/>
  <c r="O275" i="3" s="1"/>
  <c r="L275" i="3"/>
  <c r="N275" i="3" s="1"/>
  <c r="K276" i="3"/>
  <c r="L268" i="1"/>
  <c r="N268" i="1" s="1"/>
  <c r="M268" i="1"/>
  <c r="O268" i="1" s="1"/>
  <c r="Q265" i="1"/>
  <c r="R265" i="1"/>
  <c r="Y265" i="1"/>
  <c r="S266" i="1"/>
  <c r="P267" i="1" s="1"/>
  <c r="P275" i="3" l="1"/>
  <c r="S275" i="3" s="1"/>
  <c r="Y274" i="3"/>
  <c r="R274" i="3"/>
  <c r="Q274" i="3"/>
  <c r="K277" i="3"/>
  <c r="M276" i="3"/>
  <c r="O276" i="3" s="1"/>
  <c r="L276" i="3"/>
  <c r="N276" i="3" s="1"/>
  <c r="L269" i="1"/>
  <c r="N269" i="1" s="1"/>
  <c r="M269" i="1"/>
  <c r="Q266" i="1"/>
  <c r="R266" i="1"/>
  <c r="Y266" i="1"/>
  <c r="O269" i="1"/>
  <c r="S267" i="1"/>
  <c r="P268" i="1" s="1"/>
  <c r="O277" i="3" l="1"/>
  <c r="P276" i="3"/>
  <c r="S276" i="3" s="1"/>
  <c r="Y275" i="3"/>
  <c r="R275" i="3"/>
  <c r="Q275" i="3"/>
  <c r="L277" i="3"/>
  <c r="N277" i="3" s="1"/>
  <c r="K278" i="3"/>
  <c r="M277" i="3"/>
  <c r="L270" i="1"/>
  <c r="N270" i="1" s="1"/>
  <c r="M270" i="1"/>
  <c r="Q267" i="1"/>
  <c r="R267" i="1"/>
  <c r="Y267" i="1"/>
  <c r="S268" i="1"/>
  <c r="P269" i="1" s="1"/>
  <c r="O270" i="1"/>
  <c r="M278" i="3" l="1"/>
  <c r="O278" i="3" s="1"/>
  <c r="L278" i="3"/>
  <c r="N278" i="3" s="1"/>
  <c r="K279" i="3"/>
  <c r="R276" i="3"/>
  <c r="Q276" i="3"/>
  <c r="P277" i="3"/>
  <c r="S277" i="3" s="1"/>
  <c r="Y276" i="3"/>
  <c r="L271" i="1"/>
  <c r="N271" i="1" s="1"/>
  <c r="M271" i="1"/>
  <c r="O271" i="1" s="1"/>
  <c r="Q268" i="1"/>
  <c r="R268" i="1"/>
  <c r="Y268" i="1"/>
  <c r="S269" i="1"/>
  <c r="P270" i="1" s="1"/>
  <c r="Y277" i="3" l="1"/>
  <c r="R277" i="3"/>
  <c r="Q277" i="3"/>
  <c r="P278" i="3"/>
  <c r="S278" i="3" s="1"/>
  <c r="M279" i="3"/>
  <c r="O279" i="3" s="1"/>
  <c r="L279" i="3"/>
  <c r="N279" i="3" s="1"/>
  <c r="K280" i="3"/>
  <c r="L272" i="1"/>
  <c r="N272" i="1" s="1"/>
  <c r="M272" i="1"/>
  <c r="Q269" i="1"/>
  <c r="R269" i="1"/>
  <c r="Y269" i="1"/>
  <c r="O272" i="1"/>
  <c r="S270" i="1"/>
  <c r="P271" i="1" s="1"/>
  <c r="P279" i="3" l="1"/>
  <c r="S279" i="3" s="1"/>
  <c r="Y278" i="3"/>
  <c r="R278" i="3"/>
  <c r="Q278" i="3"/>
  <c r="K281" i="3"/>
  <c r="M280" i="3"/>
  <c r="O280" i="3" s="1"/>
  <c r="L280" i="3"/>
  <c r="N280" i="3" s="1"/>
  <c r="L273" i="1"/>
  <c r="N273" i="1" s="1"/>
  <c r="M273" i="1"/>
  <c r="Q270" i="1"/>
  <c r="R270" i="1"/>
  <c r="Y270" i="1"/>
  <c r="O273" i="1"/>
  <c r="S271" i="1"/>
  <c r="P272" i="1" s="1"/>
  <c r="L281" i="3" l="1"/>
  <c r="N281" i="3" s="1"/>
  <c r="K282" i="3"/>
  <c r="M281" i="3"/>
  <c r="O281" i="3" s="1"/>
  <c r="P280" i="3"/>
  <c r="S280" i="3" s="1"/>
  <c r="Y279" i="3"/>
  <c r="R279" i="3"/>
  <c r="Q279" i="3"/>
  <c r="L274" i="1"/>
  <c r="N274" i="1" s="1"/>
  <c r="M274" i="1"/>
  <c r="Q271" i="1"/>
  <c r="R271" i="1"/>
  <c r="Y271" i="1"/>
  <c r="O274" i="1"/>
  <c r="S272" i="1"/>
  <c r="P273" i="1" s="1"/>
  <c r="M282" i="3" l="1"/>
  <c r="O282" i="3" s="1"/>
  <c r="L282" i="3"/>
  <c r="N282" i="3" s="1"/>
  <c r="K283" i="3"/>
  <c r="R280" i="3"/>
  <c r="Q280" i="3"/>
  <c r="P281" i="3"/>
  <c r="S281" i="3" s="1"/>
  <c r="Y280" i="3"/>
  <c r="L275" i="1"/>
  <c r="N275" i="1" s="1"/>
  <c r="M275" i="1"/>
  <c r="O275" i="1" s="1"/>
  <c r="Q272" i="1"/>
  <c r="R272" i="1"/>
  <c r="Y272" i="1"/>
  <c r="S273" i="1"/>
  <c r="P274" i="1" s="1"/>
  <c r="Y281" i="3" l="1"/>
  <c r="R281" i="3"/>
  <c r="Q281" i="3"/>
  <c r="P282" i="3"/>
  <c r="S282" i="3" s="1"/>
  <c r="M283" i="3"/>
  <c r="O283" i="3" s="1"/>
  <c r="L283" i="3"/>
  <c r="N283" i="3" s="1"/>
  <c r="K284" i="3"/>
  <c r="L276" i="1"/>
  <c r="N276" i="1" s="1"/>
  <c r="M276" i="1"/>
  <c r="Q273" i="1"/>
  <c r="R273" i="1"/>
  <c r="Y273" i="1"/>
  <c r="O276" i="1"/>
  <c r="S274" i="1"/>
  <c r="P275" i="1" s="1"/>
  <c r="P283" i="3" l="1"/>
  <c r="S283" i="3" s="1"/>
  <c r="Y282" i="3"/>
  <c r="R282" i="3"/>
  <c r="Q282" i="3"/>
  <c r="K285" i="3"/>
  <c r="M284" i="3"/>
  <c r="O284" i="3" s="1"/>
  <c r="L284" i="3"/>
  <c r="N284" i="3" s="1"/>
  <c r="L277" i="1"/>
  <c r="N277" i="1" s="1"/>
  <c r="M277" i="1"/>
  <c r="Q274" i="1"/>
  <c r="R274" i="1"/>
  <c r="Y274" i="1"/>
  <c r="S275" i="1"/>
  <c r="P276" i="1" s="1"/>
  <c r="O277" i="1"/>
  <c r="L285" i="3" l="1"/>
  <c r="N285" i="3" s="1"/>
  <c r="K286" i="3"/>
  <c r="M285" i="3"/>
  <c r="O285" i="3" s="1"/>
  <c r="P284" i="3"/>
  <c r="S284" i="3" s="1"/>
  <c r="Y283" i="3"/>
  <c r="R283" i="3"/>
  <c r="Q283" i="3"/>
  <c r="L278" i="1"/>
  <c r="N278" i="1" s="1"/>
  <c r="M278" i="1"/>
  <c r="Q275" i="1"/>
  <c r="R275" i="1"/>
  <c r="Y275" i="1"/>
  <c r="O278" i="1"/>
  <c r="S276" i="1"/>
  <c r="P277" i="1" s="1"/>
  <c r="M286" i="3" l="1"/>
  <c r="O286" i="3" s="1"/>
  <c r="L286" i="3"/>
  <c r="N286" i="3" s="1"/>
  <c r="K287" i="3"/>
  <c r="R284" i="3"/>
  <c r="Q284" i="3"/>
  <c r="P285" i="3"/>
  <c r="S285" i="3" s="1"/>
  <c r="Y284" i="3"/>
  <c r="L279" i="1"/>
  <c r="N279" i="1" s="1"/>
  <c r="M279" i="1"/>
  <c r="O279" i="1" s="1"/>
  <c r="Q276" i="1"/>
  <c r="R276" i="1"/>
  <c r="Y276" i="1"/>
  <c r="S277" i="1"/>
  <c r="P278" i="1" s="1"/>
  <c r="Y285" i="3" l="1"/>
  <c r="R285" i="3"/>
  <c r="Q285" i="3"/>
  <c r="P286" i="3"/>
  <c r="S286" i="3" s="1"/>
  <c r="M287" i="3"/>
  <c r="O287" i="3" s="1"/>
  <c r="L287" i="3"/>
  <c r="N287" i="3" s="1"/>
  <c r="K288" i="3"/>
  <c r="L280" i="1"/>
  <c r="N280" i="1" s="1"/>
  <c r="M280" i="1"/>
  <c r="Q277" i="1"/>
  <c r="R277" i="1"/>
  <c r="Y277" i="1"/>
  <c r="O280" i="1"/>
  <c r="S278" i="1"/>
  <c r="P279" i="1" s="1"/>
  <c r="P287" i="3" l="1"/>
  <c r="S287" i="3" s="1"/>
  <c r="Y286" i="3"/>
  <c r="R286" i="3"/>
  <c r="Q286" i="3"/>
  <c r="K289" i="3"/>
  <c r="M288" i="3"/>
  <c r="O288" i="3" s="1"/>
  <c r="L288" i="3"/>
  <c r="N288" i="3" s="1"/>
  <c r="L281" i="1"/>
  <c r="N281" i="1" s="1"/>
  <c r="M281" i="1"/>
  <c r="Q278" i="1"/>
  <c r="R278" i="1"/>
  <c r="Y278" i="1"/>
  <c r="O281" i="1"/>
  <c r="S279" i="1"/>
  <c r="P280" i="1" s="1"/>
  <c r="L289" i="3" l="1"/>
  <c r="N289" i="3" s="1"/>
  <c r="K290" i="3"/>
  <c r="M289" i="3"/>
  <c r="O289" i="3" s="1"/>
  <c r="P288" i="3"/>
  <c r="S288" i="3" s="1"/>
  <c r="Y287" i="3"/>
  <c r="R287" i="3"/>
  <c r="Q287" i="3"/>
  <c r="L282" i="1"/>
  <c r="N282" i="1" s="1"/>
  <c r="M282" i="1"/>
  <c r="Q279" i="1"/>
  <c r="R279" i="1"/>
  <c r="Y279" i="1"/>
  <c r="S280" i="1"/>
  <c r="P281" i="1" s="1"/>
  <c r="O282" i="1"/>
  <c r="R288" i="3" l="1"/>
  <c r="Q288" i="3"/>
  <c r="P289" i="3"/>
  <c r="S289" i="3" s="1"/>
  <c r="Y288" i="3"/>
  <c r="M290" i="3"/>
  <c r="O290" i="3" s="1"/>
  <c r="L290" i="3"/>
  <c r="N290" i="3" s="1"/>
  <c r="K291" i="3"/>
  <c r="L283" i="1"/>
  <c r="N283" i="1" s="1"/>
  <c r="M283" i="1"/>
  <c r="Q280" i="1"/>
  <c r="R280" i="1"/>
  <c r="Y280" i="1"/>
  <c r="O283" i="1"/>
  <c r="S281" i="1"/>
  <c r="P282" i="1" s="1"/>
  <c r="Y289" i="3" l="1"/>
  <c r="R289" i="3"/>
  <c r="Q289" i="3"/>
  <c r="P290" i="3"/>
  <c r="S290" i="3" s="1"/>
  <c r="M291" i="3"/>
  <c r="O291" i="3" s="1"/>
  <c r="L291" i="3"/>
  <c r="N291" i="3" s="1"/>
  <c r="K292" i="3"/>
  <c r="L284" i="1"/>
  <c r="N284" i="1" s="1"/>
  <c r="M284" i="1"/>
  <c r="Q281" i="1"/>
  <c r="R281" i="1"/>
  <c r="Y281" i="1"/>
  <c r="O284" i="1"/>
  <c r="S282" i="1"/>
  <c r="P283" i="1" s="1"/>
  <c r="P291" i="3" l="1"/>
  <c r="S291" i="3" s="1"/>
  <c r="Y290" i="3"/>
  <c r="R290" i="3"/>
  <c r="Q290" i="3"/>
  <c r="K293" i="3"/>
  <c r="M292" i="3"/>
  <c r="O292" i="3" s="1"/>
  <c r="L292" i="3"/>
  <c r="N292" i="3" s="1"/>
  <c r="L285" i="1"/>
  <c r="N285" i="1" s="1"/>
  <c r="M285" i="1"/>
  <c r="Q282" i="1"/>
  <c r="R282" i="1"/>
  <c r="Y282" i="1"/>
  <c r="S283" i="1"/>
  <c r="P284" i="1" s="1"/>
  <c r="O285" i="1"/>
  <c r="L293" i="3" l="1"/>
  <c r="N293" i="3" s="1"/>
  <c r="K294" i="3"/>
  <c r="M293" i="3"/>
  <c r="O293" i="3" s="1"/>
  <c r="P292" i="3"/>
  <c r="S292" i="3" s="1"/>
  <c r="Y291" i="3"/>
  <c r="R291" i="3"/>
  <c r="Q291" i="3"/>
  <c r="L286" i="1"/>
  <c r="N286" i="1" s="1"/>
  <c r="M286" i="1"/>
  <c r="Q283" i="1"/>
  <c r="R283" i="1"/>
  <c r="Y283" i="1"/>
  <c r="S284" i="1"/>
  <c r="P285" i="1" s="1"/>
  <c r="O286" i="1"/>
  <c r="R292" i="3" l="1"/>
  <c r="Q292" i="3"/>
  <c r="P293" i="3"/>
  <c r="S293" i="3" s="1"/>
  <c r="Y292" i="3"/>
  <c r="M294" i="3"/>
  <c r="O294" i="3" s="1"/>
  <c r="L294" i="3"/>
  <c r="N294" i="3" s="1"/>
  <c r="K295" i="3"/>
  <c r="L287" i="1"/>
  <c r="N287" i="1" s="1"/>
  <c r="M287" i="1"/>
  <c r="Q284" i="1"/>
  <c r="R284" i="1"/>
  <c r="Y284" i="1"/>
  <c r="O287" i="1"/>
  <c r="S285" i="1"/>
  <c r="P286" i="1" s="1"/>
  <c r="Y293" i="3" l="1"/>
  <c r="R293" i="3"/>
  <c r="Q293" i="3"/>
  <c r="P294" i="3"/>
  <c r="S294" i="3" s="1"/>
  <c r="M295" i="3"/>
  <c r="O295" i="3" s="1"/>
  <c r="L295" i="3"/>
  <c r="N295" i="3" s="1"/>
  <c r="K296" i="3"/>
  <c r="L288" i="1"/>
  <c r="N288" i="1" s="1"/>
  <c r="M288" i="1"/>
  <c r="Q285" i="1"/>
  <c r="R285" i="1"/>
  <c r="Y285" i="1"/>
  <c r="O288" i="1"/>
  <c r="S286" i="1"/>
  <c r="P287" i="1" s="1"/>
  <c r="P295" i="3" l="1"/>
  <c r="S295" i="3" s="1"/>
  <c r="Y294" i="3"/>
  <c r="R294" i="3"/>
  <c r="Q294" i="3"/>
  <c r="K297" i="3"/>
  <c r="M296" i="3"/>
  <c r="O296" i="3" s="1"/>
  <c r="L296" i="3"/>
  <c r="N296" i="3" s="1"/>
  <c r="L289" i="1"/>
  <c r="N289" i="1" s="1"/>
  <c r="M289" i="1"/>
  <c r="O289" i="1" s="1"/>
  <c r="Q286" i="1"/>
  <c r="R286" i="1"/>
  <c r="Y286" i="1"/>
  <c r="S287" i="1"/>
  <c r="P288" i="1" s="1"/>
  <c r="L297" i="3" l="1"/>
  <c r="N297" i="3" s="1"/>
  <c r="K298" i="3"/>
  <c r="M297" i="3"/>
  <c r="O297" i="3" s="1"/>
  <c r="P296" i="3"/>
  <c r="S296" i="3" s="1"/>
  <c r="Y295" i="3"/>
  <c r="R295" i="3"/>
  <c r="Q295" i="3"/>
  <c r="L290" i="1"/>
  <c r="N290" i="1" s="1"/>
  <c r="M290" i="1"/>
  <c r="O290" i="1" s="1"/>
  <c r="Q287" i="1"/>
  <c r="R287" i="1"/>
  <c r="Y287" i="1"/>
  <c r="S288" i="1"/>
  <c r="P289" i="1" s="1"/>
  <c r="R296" i="3" l="1"/>
  <c r="Q296" i="3"/>
  <c r="P297" i="3"/>
  <c r="S297" i="3" s="1"/>
  <c r="Y296" i="3"/>
  <c r="M298" i="3"/>
  <c r="O298" i="3" s="1"/>
  <c r="L298" i="3"/>
  <c r="N298" i="3" s="1"/>
  <c r="K299" i="3"/>
  <c r="L291" i="1"/>
  <c r="N291" i="1" s="1"/>
  <c r="M291" i="1"/>
  <c r="O291" i="1" s="1"/>
  <c r="Q288" i="1"/>
  <c r="R288" i="1"/>
  <c r="Y288" i="1"/>
  <c r="S289" i="1"/>
  <c r="P290" i="1" s="1"/>
  <c r="Y297" i="3" l="1"/>
  <c r="R297" i="3"/>
  <c r="Q297" i="3"/>
  <c r="P298" i="3"/>
  <c r="S298" i="3" s="1"/>
  <c r="M299" i="3"/>
  <c r="O299" i="3" s="1"/>
  <c r="L299" i="3"/>
  <c r="N299" i="3" s="1"/>
  <c r="K300" i="3"/>
  <c r="L292" i="1"/>
  <c r="N292" i="1" s="1"/>
  <c r="M292" i="1"/>
  <c r="O292" i="1" s="1"/>
  <c r="Q289" i="1"/>
  <c r="R289" i="1"/>
  <c r="Y289" i="1"/>
  <c r="S290" i="1"/>
  <c r="P291" i="1" s="1"/>
  <c r="P299" i="3" l="1"/>
  <c r="S299" i="3" s="1"/>
  <c r="Y298" i="3"/>
  <c r="R298" i="3"/>
  <c r="Q298" i="3"/>
  <c r="K301" i="3"/>
  <c r="M300" i="3"/>
  <c r="O300" i="3" s="1"/>
  <c r="L300" i="3"/>
  <c r="N300" i="3" s="1"/>
  <c r="L293" i="1"/>
  <c r="N293" i="1" s="1"/>
  <c r="M293" i="1"/>
  <c r="Q290" i="1"/>
  <c r="R290" i="1"/>
  <c r="Y290" i="1"/>
  <c r="S291" i="1"/>
  <c r="P292" i="1" s="1"/>
  <c r="O293" i="1"/>
  <c r="P300" i="3" l="1"/>
  <c r="S300" i="3" s="1"/>
  <c r="Y299" i="3"/>
  <c r="R299" i="3"/>
  <c r="Q299" i="3"/>
  <c r="L301" i="3"/>
  <c r="N301" i="3" s="1"/>
  <c r="K302" i="3"/>
  <c r="M301" i="3"/>
  <c r="O301" i="3" s="1"/>
  <c r="L294" i="1"/>
  <c r="N294" i="1" s="1"/>
  <c r="M294" i="1"/>
  <c r="O294" i="1" s="1"/>
  <c r="Q291" i="1"/>
  <c r="R291" i="1"/>
  <c r="Y291" i="1"/>
  <c r="S292" i="1"/>
  <c r="P293" i="1" s="1"/>
  <c r="R300" i="3" l="1"/>
  <c r="Q300" i="3"/>
  <c r="P301" i="3"/>
  <c r="S301" i="3" s="1"/>
  <c r="Y300" i="3"/>
  <c r="L302" i="3"/>
  <c r="N302" i="3" s="1"/>
  <c r="K303" i="3"/>
  <c r="M302" i="3"/>
  <c r="O302" i="3" s="1"/>
  <c r="L295" i="1"/>
  <c r="M295" i="1"/>
  <c r="O295" i="1" s="1"/>
  <c r="Q292" i="1"/>
  <c r="R292" i="1"/>
  <c r="Y292" i="1"/>
  <c r="N295" i="1"/>
  <c r="S293" i="1"/>
  <c r="P294" i="1" s="1"/>
  <c r="K304" i="3" l="1"/>
  <c r="M303" i="3"/>
  <c r="O303" i="3" s="1"/>
  <c r="L303" i="3"/>
  <c r="N303" i="3" s="1"/>
  <c r="R301" i="3"/>
  <c r="P302" i="3"/>
  <c r="S302" i="3" s="1"/>
  <c r="Y301" i="3"/>
  <c r="Q301" i="3"/>
  <c r="L296" i="1"/>
  <c r="N296" i="1" s="1"/>
  <c r="M296" i="1"/>
  <c r="Q293" i="1"/>
  <c r="R293" i="1"/>
  <c r="Y293" i="1"/>
  <c r="O296" i="1"/>
  <c r="S294" i="1"/>
  <c r="P295" i="1" s="1"/>
  <c r="M304" i="3" l="1"/>
  <c r="O304" i="3" s="1"/>
  <c r="L304" i="3"/>
  <c r="N304" i="3" s="1"/>
  <c r="K305" i="3"/>
  <c r="Y302" i="3"/>
  <c r="P303" i="3"/>
  <c r="S303" i="3" s="1"/>
  <c r="R302" i="3"/>
  <c r="Q302" i="3"/>
  <c r="L297" i="1"/>
  <c r="N297" i="1" s="1"/>
  <c r="M297" i="1"/>
  <c r="Q294" i="1"/>
  <c r="R294" i="1"/>
  <c r="Y294" i="1"/>
  <c r="S295" i="1"/>
  <c r="P296" i="1" s="1"/>
  <c r="O297" i="1"/>
  <c r="P304" i="3" l="1"/>
  <c r="S304" i="3" s="1"/>
  <c r="Y303" i="3"/>
  <c r="R303" i="3"/>
  <c r="Q303" i="3"/>
  <c r="K306" i="3"/>
  <c r="M305" i="3"/>
  <c r="O305" i="3" s="1"/>
  <c r="L305" i="3"/>
  <c r="N305" i="3" s="1"/>
  <c r="L298" i="1"/>
  <c r="N298" i="1" s="1"/>
  <c r="M298" i="1"/>
  <c r="O298" i="1" s="1"/>
  <c r="Q295" i="1"/>
  <c r="R295" i="1"/>
  <c r="Y295" i="1"/>
  <c r="S296" i="1"/>
  <c r="P297" i="1" s="1"/>
  <c r="P305" i="3" l="1"/>
  <c r="S305" i="3" s="1"/>
  <c r="Y304" i="3"/>
  <c r="R304" i="3"/>
  <c r="Q304" i="3"/>
  <c r="L306" i="3"/>
  <c r="N306" i="3" s="1"/>
  <c r="K307" i="3"/>
  <c r="M306" i="3"/>
  <c r="O306" i="3" s="1"/>
  <c r="L299" i="1"/>
  <c r="M299" i="1"/>
  <c r="Q296" i="1"/>
  <c r="R296" i="1"/>
  <c r="Y296" i="1"/>
  <c r="S297" i="1"/>
  <c r="P298" i="1" s="1"/>
  <c r="O299" i="1"/>
  <c r="N299" i="1"/>
  <c r="K308" i="3" l="1"/>
  <c r="L307" i="3"/>
  <c r="N307" i="3" s="1"/>
  <c r="M307" i="3"/>
  <c r="O307" i="3" s="1"/>
  <c r="Y305" i="3"/>
  <c r="R305" i="3"/>
  <c r="P306" i="3"/>
  <c r="S306" i="3" s="1"/>
  <c r="Q305" i="3"/>
  <c r="L300" i="1"/>
  <c r="N300" i="1" s="1"/>
  <c r="M300" i="1"/>
  <c r="O300" i="1" s="1"/>
  <c r="Q297" i="1"/>
  <c r="R297" i="1"/>
  <c r="Y297" i="1"/>
  <c r="S298" i="1"/>
  <c r="P299" i="1" s="1"/>
  <c r="P307" i="3" l="1"/>
  <c r="S307" i="3" s="1"/>
  <c r="Y306" i="3"/>
  <c r="Q306" i="3"/>
  <c r="R306" i="3"/>
  <c r="K309" i="3"/>
  <c r="M308" i="3"/>
  <c r="O308" i="3" s="1"/>
  <c r="L308" i="3"/>
  <c r="N308" i="3" s="1"/>
  <c r="L301" i="1"/>
  <c r="N301" i="1" s="1"/>
  <c r="M301" i="1"/>
  <c r="O301" i="1" s="1"/>
  <c r="Q298" i="1"/>
  <c r="R298" i="1"/>
  <c r="Y298" i="1"/>
  <c r="S299" i="1"/>
  <c r="P300" i="1" s="1"/>
  <c r="Q307" i="3" l="1"/>
  <c r="P308" i="3"/>
  <c r="S308" i="3" s="1"/>
  <c r="Y307" i="3"/>
  <c r="R307" i="3"/>
  <c r="M309" i="3"/>
  <c r="O309" i="3" s="1"/>
  <c r="L309" i="3"/>
  <c r="N309" i="3" s="1"/>
  <c r="K310" i="3"/>
  <c r="L302" i="1"/>
  <c r="N302" i="1" s="1"/>
  <c r="M302" i="1"/>
  <c r="Q299" i="1"/>
  <c r="R299" i="1"/>
  <c r="Y299" i="1"/>
  <c r="S300" i="1"/>
  <c r="P301" i="1" s="1"/>
  <c r="O302" i="1"/>
  <c r="O310" i="3" l="1"/>
  <c r="R308" i="3"/>
  <c r="P309" i="3"/>
  <c r="S309" i="3" s="1"/>
  <c r="Y308" i="3"/>
  <c r="Q308" i="3"/>
  <c r="L310" i="3"/>
  <c r="N310" i="3" s="1"/>
  <c r="K311" i="3"/>
  <c r="M310" i="3"/>
  <c r="L303" i="1"/>
  <c r="M303" i="1"/>
  <c r="O303" i="1" s="1"/>
  <c r="Q300" i="1"/>
  <c r="R300" i="1"/>
  <c r="Y300" i="1"/>
  <c r="N303" i="1"/>
  <c r="S301" i="1"/>
  <c r="P302" i="1" s="1"/>
  <c r="K312" i="3" l="1"/>
  <c r="L311" i="3"/>
  <c r="N311" i="3" s="1"/>
  <c r="M311" i="3"/>
  <c r="O311" i="3" s="1"/>
  <c r="Y309" i="3"/>
  <c r="R309" i="3"/>
  <c r="Q309" i="3"/>
  <c r="P310" i="3"/>
  <c r="S310" i="3" s="1"/>
  <c r="L304" i="1"/>
  <c r="N304" i="1" s="1"/>
  <c r="M304" i="1"/>
  <c r="Q301" i="1"/>
  <c r="R301" i="1"/>
  <c r="Y301" i="1"/>
  <c r="O304" i="1"/>
  <c r="S302" i="1"/>
  <c r="P303" i="1" s="1"/>
  <c r="K313" i="3" l="1"/>
  <c r="M312" i="3"/>
  <c r="O312" i="3" s="1"/>
  <c r="L312" i="3"/>
  <c r="N312" i="3" s="1"/>
  <c r="P311" i="3"/>
  <c r="S311" i="3" s="1"/>
  <c r="Y310" i="3"/>
  <c r="R310" i="3"/>
  <c r="Q310" i="3"/>
  <c r="L305" i="1"/>
  <c r="N305" i="1" s="1"/>
  <c r="M305" i="1"/>
  <c r="Q302" i="1"/>
  <c r="R302" i="1"/>
  <c r="Y302" i="1"/>
  <c r="O305" i="1"/>
  <c r="S303" i="1"/>
  <c r="P304" i="1" s="1"/>
  <c r="M313" i="3" l="1"/>
  <c r="O313" i="3" s="1"/>
  <c r="L313" i="3"/>
  <c r="N313" i="3" s="1"/>
  <c r="K314" i="3"/>
  <c r="Q311" i="3"/>
  <c r="P312" i="3"/>
  <c r="S312" i="3" s="1"/>
  <c r="Y311" i="3"/>
  <c r="R311" i="3"/>
  <c r="L306" i="1"/>
  <c r="N306" i="1" s="1"/>
  <c r="M306" i="1"/>
  <c r="Q303" i="1"/>
  <c r="R303" i="1"/>
  <c r="Y303" i="1"/>
  <c r="S304" i="1"/>
  <c r="P305" i="1" s="1"/>
  <c r="O306" i="1"/>
  <c r="M314" i="3" l="1"/>
  <c r="O314" i="3" s="1"/>
  <c r="L314" i="3"/>
  <c r="N314" i="3" s="1"/>
  <c r="K315" i="3"/>
  <c r="R312" i="3"/>
  <c r="P313" i="3"/>
  <c r="S313" i="3" s="1"/>
  <c r="Y312" i="3"/>
  <c r="Q312" i="3"/>
  <c r="L307" i="1"/>
  <c r="N307" i="1" s="1"/>
  <c r="M307" i="1"/>
  <c r="O307" i="1" s="1"/>
  <c r="Q304" i="1"/>
  <c r="R304" i="1"/>
  <c r="Y304" i="1"/>
  <c r="S305" i="1"/>
  <c r="P306" i="1" s="1"/>
  <c r="Y313" i="3" l="1"/>
  <c r="R313" i="3"/>
  <c r="Q313" i="3"/>
  <c r="P314" i="3"/>
  <c r="S314" i="3" s="1"/>
  <c r="K316" i="3"/>
  <c r="M315" i="3"/>
  <c r="O315" i="3" s="1"/>
  <c r="L315" i="3"/>
  <c r="N315" i="3" s="1"/>
  <c r="L308" i="1"/>
  <c r="N308" i="1" s="1"/>
  <c r="M308" i="1"/>
  <c r="Q305" i="1"/>
  <c r="R305" i="1"/>
  <c r="Y305" i="1"/>
  <c r="S306" i="1"/>
  <c r="P307" i="1" s="1"/>
  <c r="O308" i="1"/>
  <c r="K317" i="3" l="1"/>
  <c r="M316" i="3"/>
  <c r="O316" i="3" s="1"/>
  <c r="L316" i="3"/>
  <c r="N316" i="3" s="1"/>
  <c r="P315" i="3"/>
  <c r="S315" i="3" s="1"/>
  <c r="Y314" i="3"/>
  <c r="R314" i="3"/>
  <c r="Q314" i="3"/>
  <c r="L309" i="1"/>
  <c r="N309" i="1" s="1"/>
  <c r="M309" i="1"/>
  <c r="O309" i="1" s="1"/>
  <c r="Q306" i="1"/>
  <c r="R306" i="1"/>
  <c r="Y306" i="1"/>
  <c r="S307" i="1"/>
  <c r="P308" i="1" s="1"/>
  <c r="Q315" i="3" l="1"/>
  <c r="P316" i="3"/>
  <c r="S316" i="3" s="1"/>
  <c r="Y315" i="3"/>
  <c r="R315" i="3"/>
  <c r="M317" i="3"/>
  <c r="O317" i="3" s="1"/>
  <c r="L317" i="3"/>
  <c r="N317" i="3" s="1"/>
  <c r="K318" i="3"/>
  <c r="L310" i="1"/>
  <c r="N310" i="1" s="1"/>
  <c r="M310" i="1"/>
  <c r="Q307" i="1"/>
  <c r="R307" i="1"/>
  <c r="Y307" i="1"/>
  <c r="O310" i="1"/>
  <c r="S308" i="1"/>
  <c r="P309" i="1" s="1"/>
  <c r="R316" i="3" l="1"/>
  <c r="Q316" i="3"/>
  <c r="P317" i="3"/>
  <c r="S317" i="3" s="1"/>
  <c r="Y316" i="3"/>
  <c r="M318" i="3"/>
  <c r="O318" i="3" s="1"/>
  <c r="L318" i="3"/>
  <c r="N318" i="3" s="1"/>
  <c r="K319" i="3"/>
  <c r="L311" i="1"/>
  <c r="N311" i="1" s="1"/>
  <c r="M311" i="1"/>
  <c r="Q308" i="1"/>
  <c r="R308" i="1"/>
  <c r="Y308" i="1"/>
  <c r="O311" i="1"/>
  <c r="S309" i="1"/>
  <c r="P310" i="1" s="1"/>
  <c r="Y317" i="3" l="1"/>
  <c r="R317" i="3"/>
  <c r="Q317" i="3"/>
  <c r="P318" i="3"/>
  <c r="S318" i="3" s="1"/>
  <c r="K320" i="3"/>
  <c r="M319" i="3"/>
  <c r="O319" i="3" s="1"/>
  <c r="L319" i="3"/>
  <c r="N319" i="3" s="1"/>
  <c r="L312" i="1"/>
  <c r="N312" i="1" s="1"/>
  <c r="M312" i="1"/>
  <c r="Q309" i="1"/>
  <c r="R309" i="1"/>
  <c r="Y309" i="1"/>
  <c r="S310" i="1"/>
  <c r="P311" i="1" s="1"/>
  <c r="O312" i="1"/>
  <c r="K321" i="3" l="1"/>
  <c r="M320" i="3"/>
  <c r="O320" i="3" s="1"/>
  <c r="L320" i="3"/>
  <c r="N320" i="3" s="1"/>
  <c r="P319" i="3"/>
  <c r="S319" i="3" s="1"/>
  <c r="Y318" i="3"/>
  <c r="R318" i="3"/>
  <c r="Q318" i="3"/>
  <c r="L313" i="1"/>
  <c r="N313" i="1" s="1"/>
  <c r="M313" i="1"/>
  <c r="Q310" i="1"/>
  <c r="R310" i="1"/>
  <c r="Y310" i="1"/>
  <c r="O313" i="1"/>
  <c r="S311" i="1"/>
  <c r="P312" i="1" s="1"/>
  <c r="M321" i="3" l="1"/>
  <c r="O321" i="3" s="1"/>
  <c r="L321" i="3"/>
  <c r="N321" i="3" s="1"/>
  <c r="K322" i="3"/>
  <c r="Q319" i="3"/>
  <c r="P320" i="3"/>
  <c r="S320" i="3" s="1"/>
  <c r="Y319" i="3"/>
  <c r="R319" i="3"/>
  <c r="L314" i="1"/>
  <c r="N314" i="1" s="1"/>
  <c r="M314" i="1"/>
  <c r="Q311" i="1"/>
  <c r="R311" i="1"/>
  <c r="Y311" i="1"/>
  <c r="S312" i="1"/>
  <c r="P313" i="1" s="1"/>
  <c r="O314" i="1"/>
  <c r="R320" i="3" l="1"/>
  <c r="Q320" i="3"/>
  <c r="P321" i="3"/>
  <c r="S321" i="3" s="1"/>
  <c r="Y320" i="3"/>
  <c r="M322" i="3"/>
  <c r="O322" i="3" s="1"/>
  <c r="L322" i="3"/>
  <c r="N322" i="3" s="1"/>
  <c r="K323" i="3"/>
  <c r="L315" i="1"/>
  <c r="N315" i="1" s="1"/>
  <c r="M315" i="1"/>
  <c r="O315" i="1" s="1"/>
  <c r="Q312" i="1"/>
  <c r="R312" i="1"/>
  <c r="Y312" i="1"/>
  <c r="S313" i="1"/>
  <c r="P314" i="1" s="1"/>
  <c r="Y321" i="3" l="1"/>
  <c r="R321" i="3"/>
  <c r="Q321" i="3"/>
  <c r="P322" i="3"/>
  <c r="S322" i="3" s="1"/>
  <c r="K324" i="3"/>
  <c r="M323" i="3"/>
  <c r="O323" i="3" s="1"/>
  <c r="L323" i="3"/>
  <c r="N323" i="3" s="1"/>
  <c r="L316" i="1"/>
  <c r="N316" i="1" s="1"/>
  <c r="M316" i="1"/>
  <c r="Q313" i="1"/>
  <c r="R313" i="1"/>
  <c r="Y313" i="1"/>
  <c r="S314" i="1"/>
  <c r="P315" i="1" s="1"/>
  <c r="O316" i="1"/>
  <c r="K325" i="3" l="1"/>
  <c r="M324" i="3"/>
  <c r="O324" i="3" s="1"/>
  <c r="L324" i="3"/>
  <c r="N324" i="3" s="1"/>
  <c r="P323" i="3"/>
  <c r="S323" i="3" s="1"/>
  <c r="Y322" i="3"/>
  <c r="R322" i="3"/>
  <c r="Q322" i="3"/>
  <c r="L317" i="1"/>
  <c r="N317" i="1" s="1"/>
  <c r="M317" i="1"/>
  <c r="Q314" i="1"/>
  <c r="R314" i="1"/>
  <c r="Y314" i="1"/>
  <c r="O317" i="1"/>
  <c r="S315" i="1"/>
  <c r="P316" i="1" s="1"/>
  <c r="Q323" i="3" l="1"/>
  <c r="P324" i="3"/>
  <c r="S324" i="3" s="1"/>
  <c r="Y323" i="3"/>
  <c r="R323" i="3"/>
  <c r="M325" i="3"/>
  <c r="O325" i="3" s="1"/>
  <c r="L325" i="3"/>
  <c r="N325" i="3" s="1"/>
  <c r="K326" i="3"/>
  <c r="L318" i="1"/>
  <c r="N318" i="1" s="1"/>
  <c r="M318" i="1"/>
  <c r="Q315" i="1"/>
  <c r="R315" i="1"/>
  <c r="Y315" i="1"/>
  <c r="O318" i="1"/>
  <c r="S316" i="1"/>
  <c r="P317" i="1" s="1"/>
  <c r="R324" i="3" l="1"/>
  <c r="Q324" i="3"/>
  <c r="P325" i="3"/>
  <c r="S325" i="3" s="1"/>
  <c r="Y324" i="3"/>
  <c r="M326" i="3"/>
  <c r="O326" i="3" s="1"/>
  <c r="L326" i="3"/>
  <c r="N326" i="3" s="1"/>
  <c r="K327" i="3"/>
  <c r="L319" i="1"/>
  <c r="N319" i="1" s="1"/>
  <c r="M319" i="1"/>
  <c r="Q316" i="1"/>
  <c r="R316" i="1"/>
  <c r="Y316" i="1"/>
  <c r="O319" i="1"/>
  <c r="S317" i="1"/>
  <c r="P318" i="1" s="1"/>
  <c r="Y325" i="3" l="1"/>
  <c r="R325" i="3"/>
  <c r="Q325" i="3"/>
  <c r="P326" i="3"/>
  <c r="S326" i="3" s="1"/>
  <c r="K328" i="3"/>
  <c r="M327" i="3"/>
  <c r="O327" i="3" s="1"/>
  <c r="L327" i="3"/>
  <c r="N327" i="3" s="1"/>
  <c r="L320" i="1"/>
  <c r="N320" i="1" s="1"/>
  <c r="M320" i="1"/>
  <c r="O320" i="1" s="1"/>
  <c r="Q317" i="1"/>
  <c r="R317" i="1"/>
  <c r="Y317" i="1"/>
  <c r="S318" i="1"/>
  <c r="P319" i="1" s="1"/>
  <c r="K329" i="3" l="1"/>
  <c r="M328" i="3"/>
  <c r="O328" i="3" s="1"/>
  <c r="L328" i="3"/>
  <c r="N328" i="3" s="1"/>
  <c r="P327" i="3"/>
  <c r="S327" i="3" s="1"/>
  <c r="Y326" i="3"/>
  <c r="R326" i="3"/>
  <c r="Q326" i="3"/>
  <c r="L321" i="1"/>
  <c r="N321" i="1" s="1"/>
  <c r="M321" i="1"/>
  <c r="O321" i="1" s="1"/>
  <c r="Q318" i="1"/>
  <c r="R318" i="1"/>
  <c r="Y318" i="1"/>
  <c r="S319" i="1"/>
  <c r="P320" i="1" s="1"/>
  <c r="Q327" i="3" l="1"/>
  <c r="P328" i="3"/>
  <c r="S328" i="3" s="1"/>
  <c r="Y327" i="3"/>
  <c r="R327" i="3"/>
  <c r="M329" i="3"/>
  <c r="O329" i="3" s="1"/>
  <c r="L329" i="3"/>
  <c r="N329" i="3" s="1"/>
  <c r="K330" i="3"/>
  <c r="L322" i="1"/>
  <c r="N322" i="1" s="1"/>
  <c r="M322" i="1"/>
  <c r="O322" i="1" s="1"/>
  <c r="Q319" i="1"/>
  <c r="R319" i="1"/>
  <c r="Y319" i="1"/>
  <c r="S320" i="1"/>
  <c r="P321" i="1" s="1"/>
  <c r="R328" i="3" l="1"/>
  <c r="Q328" i="3"/>
  <c r="P329" i="3"/>
  <c r="S329" i="3" s="1"/>
  <c r="Y328" i="3"/>
  <c r="M330" i="3"/>
  <c r="O330" i="3" s="1"/>
  <c r="L330" i="3"/>
  <c r="N330" i="3" s="1"/>
  <c r="K331" i="3"/>
  <c r="L323" i="1"/>
  <c r="N323" i="1" s="1"/>
  <c r="M323" i="1"/>
  <c r="O323" i="1" s="1"/>
  <c r="Q320" i="1"/>
  <c r="R320" i="1"/>
  <c r="Y320" i="1"/>
  <c r="S321" i="1"/>
  <c r="P322" i="1" s="1"/>
  <c r="Y329" i="3" l="1"/>
  <c r="R329" i="3"/>
  <c r="Q329" i="3"/>
  <c r="P330" i="3"/>
  <c r="S330" i="3" s="1"/>
  <c r="K332" i="3"/>
  <c r="M331" i="3"/>
  <c r="O331" i="3" s="1"/>
  <c r="L331" i="3"/>
  <c r="N331" i="3" s="1"/>
  <c r="L324" i="1"/>
  <c r="N324" i="1" s="1"/>
  <c r="M324" i="1"/>
  <c r="Q321" i="1"/>
  <c r="R321" i="1"/>
  <c r="Y321" i="1"/>
  <c r="S322" i="1"/>
  <c r="P323" i="1" s="1"/>
  <c r="O324" i="1"/>
  <c r="K333" i="3" l="1"/>
  <c r="M332" i="3"/>
  <c r="O332" i="3" s="1"/>
  <c r="L332" i="3"/>
  <c r="N332" i="3" s="1"/>
  <c r="P331" i="3"/>
  <c r="S331" i="3" s="1"/>
  <c r="Y330" i="3"/>
  <c r="R330" i="3"/>
  <c r="Q330" i="3"/>
  <c r="L325" i="1"/>
  <c r="N325" i="1" s="1"/>
  <c r="M325" i="1"/>
  <c r="O325" i="1" s="1"/>
  <c r="Q322" i="1"/>
  <c r="R322" i="1"/>
  <c r="Y322" i="1"/>
  <c r="S323" i="1"/>
  <c r="P324" i="1" s="1"/>
  <c r="M333" i="3" l="1"/>
  <c r="O333" i="3" s="1"/>
  <c r="L333" i="3"/>
  <c r="N333" i="3" s="1"/>
  <c r="K334" i="3"/>
  <c r="Q331" i="3"/>
  <c r="P332" i="3"/>
  <c r="S332" i="3" s="1"/>
  <c r="Y331" i="3"/>
  <c r="R331" i="3"/>
  <c r="L326" i="1"/>
  <c r="N326" i="1" s="1"/>
  <c r="M326" i="1"/>
  <c r="Q323" i="1"/>
  <c r="R323" i="1"/>
  <c r="Y323" i="1"/>
  <c r="S324" i="1"/>
  <c r="P325" i="1" s="1"/>
  <c r="O326" i="1"/>
  <c r="R332" i="3" l="1"/>
  <c r="Q332" i="3"/>
  <c r="P333" i="3"/>
  <c r="S333" i="3" s="1"/>
  <c r="Y332" i="3"/>
  <c r="M334" i="3"/>
  <c r="O334" i="3" s="1"/>
  <c r="L334" i="3"/>
  <c r="N334" i="3" s="1"/>
  <c r="K335" i="3"/>
  <c r="L327" i="1"/>
  <c r="N327" i="1" s="1"/>
  <c r="M327" i="1"/>
  <c r="O327" i="1" s="1"/>
  <c r="Q324" i="1"/>
  <c r="R324" i="1"/>
  <c r="Y324" i="1"/>
  <c r="S325" i="1"/>
  <c r="P326" i="1" s="1"/>
  <c r="Y333" i="3" l="1"/>
  <c r="R333" i="3"/>
  <c r="Q333" i="3"/>
  <c r="P334" i="3"/>
  <c r="S334" i="3" s="1"/>
  <c r="K336" i="3"/>
  <c r="M335" i="3"/>
  <c r="O335" i="3" s="1"/>
  <c r="L335" i="3"/>
  <c r="N335" i="3" s="1"/>
  <c r="L328" i="1"/>
  <c r="N328" i="1" s="1"/>
  <c r="M328" i="1"/>
  <c r="O328" i="1" s="1"/>
  <c r="Q325" i="1"/>
  <c r="R325" i="1"/>
  <c r="Y325" i="1"/>
  <c r="S326" i="1"/>
  <c r="P327" i="1" s="1"/>
  <c r="K337" i="3" l="1"/>
  <c r="M336" i="3"/>
  <c r="O336" i="3" s="1"/>
  <c r="L336" i="3"/>
  <c r="N336" i="3" s="1"/>
  <c r="P335" i="3"/>
  <c r="S335" i="3" s="1"/>
  <c r="Y334" i="3"/>
  <c r="R334" i="3"/>
  <c r="Q334" i="3"/>
  <c r="L329" i="1"/>
  <c r="N329" i="1" s="1"/>
  <c r="M329" i="1"/>
  <c r="O329" i="1" s="1"/>
  <c r="Q326" i="1"/>
  <c r="R326" i="1"/>
  <c r="Y326" i="1"/>
  <c r="S327" i="1"/>
  <c r="P328" i="1" s="1"/>
  <c r="Q335" i="3" l="1"/>
  <c r="P336" i="3"/>
  <c r="S336" i="3" s="1"/>
  <c r="Y335" i="3"/>
  <c r="R335" i="3"/>
  <c r="M337" i="3"/>
  <c r="O337" i="3" s="1"/>
  <c r="L337" i="3"/>
  <c r="N337" i="3" s="1"/>
  <c r="K338" i="3"/>
  <c r="L330" i="1"/>
  <c r="M330" i="1"/>
  <c r="O330" i="1" s="1"/>
  <c r="Q327" i="1"/>
  <c r="R327" i="1"/>
  <c r="Y327" i="1"/>
  <c r="S328" i="1"/>
  <c r="P329" i="1" s="1"/>
  <c r="N330" i="1"/>
  <c r="R336" i="3" l="1"/>
  <c r="Q336" i="3"/>
  <c r="P337" i="3"/>
  <c r="S337" i="3" s="1"/>
  <c r="Y336" i="3"/>
  <c r="M338" i="3"/>
  <c r="O338" i="3" s="1"/>
  <c r="L338" i="3"/>
  <c r="N338" i="3" s="1"/>
  <c r="K339" i="3"/>
  <c r="L331" i="1"/>
  <c r="N331" i="1" s="1"/>
  <c r="M331" i="1"/>
  <c r="O331" i="1" s="1"/>
  <c r="Q328" i="1"/>
  <c r="R328" i="1"/>
  <c r="Y328" i="1"/>
  <c r="S329" i="1"/>
  <c r="P330" i="1" s="1"/>
  <c r="Y337" i="3" l="1"/>
  <c r="R337" i="3"/>
  <c r="Q337" i="3"/>
  <c r="P338" i="3"/>
  <c r="S338" i="3" s="1"/>
  <c r="K340" i="3"/>
  <c r="M339" i="3"/>
  <c r="O339" i="3" s="1"/>
  <c r="L339" i="3"/>
  <c r="N339" i="3" s="1"/>
  <c r="L332" i="1"/>
  <c r="N332" i="1" s="1"/>
  <c r="M332" i="1"/>
  <c r="O332" i="1" s="1"/>
  <c r="Q329" i="1"/>
  <c r="R329" i="1"/>
  <c r="Y329" i="1"/>
  <c r="S330" i="1"/>
  <c r="P331" i="1" s="1"/>
  <c r="K341" i="3" l="1"/>
  <c r="M340" i="3"/>
  <c r="O340" i="3" s="1"/>
  <c r="L340" i="3"/>
  <c r="N340" i="3" s="1"/>
  <c r="P339" i="3"/>
  <c r="S339" i="3" s="1"/>
  <c r="Y338" i="3"/>
  <c r="R338" i="3"/>
  <c r="Q338" i="3"/>
  <c r="L333" i="1"/>
  <c r="N333" i="1" s="1"/>
  <c r="M333" i="1"/>
  <c r="Q330" i="1"/>
  <c r="R330" i="1"/>
  <c r="Y330" i="1"/>
  <c r="S331" i="1"/>
  <c r="P332" i="1" s="1"/>
  <c r="O333" i="1"/>
  <c r="M341" i="3" l="1"/>
  <c r="O341" i="3" s="1"/>
  <c r="L341" i="3"/>
  <c r="N341" i="3" s="1"/>
  <c r="K342" i="3"/>
  <c r="Q339" i="3"/>
  <c r="P340" i="3"/>
  <c r="S340" i="3" s="1"/>
  <c r="Y339" i="3"/>
  <c r="R339" i="3"/>
  <c r="L334" i="1"/>
  <c r="N334" i="1" s="1"/>
  <c r="M334" i="1"/>
  <c r="Q331" i="1"/>
  <c r="R331" i="1"/>
  <c r="Y331" i="1"/>
  <c r="O334" i="1"/>
  <c r="S332" i="1"/>
  <c r="P333" i="1" s="1"/>
  <c r="R340" i="3" l="1"/>
  <c r="Q340" i="3"/>
  <c r="P341" i="3"/>
  <c r="S341" i="3" s="1"/>
  <c r="Y340" i="3"/>
  <c r="M342" i="3"/>
  <c r="O342" i="3" s="1"/>
  <c r="L342" i="3"/>
  <c r="N342" i="3" s="1"/>
  <c r="K343" i="3"/>
  <c r="L335" i="1"/>
  <c r="N335" i="1" s="1"/>
  <c r="M335" i="1"/>
  <c r="O335" i="1" s="1"/>
  <c r="Q332" i="1"/>
  <c r="R332" i="1"/>
  <c r="Y332" i="1"/>
  <c r="S333" i="1"/>
  <c r="P334" i="1" s="1"/>
  <c r="Y341" i="3" l="1"/>
  <c r="R341" i="3"/>
  <c r="Q341" i="3"/>
  <c r="P342" i="3"/>
  <c r="S342" i="3" s="1"/>
  <c r="K344" i="3"/>
  <c r="M343" i="3"/>
  <c r="O343" i="3" s="1"/>
  <c r="L343" i="3"/>
  <c r="N343" i="3" s="1"/>
  <c r="L336" i="1"/>
  <c r="M336" i="1"/>
  <c r="O336" i="1" s="1"/>
  <c r="Q333" i="1"/>
  <c r="R333" i="1"/>
  <c r="Y333" i="1"/>
  <c r="N336" i="1"/>
  <c r="S334" i="1"/>
  <c r="P335" i="1" s="1"/>
  <c r="K345" i="3" l="1"/>
  <c r="M344" i="3"/>
  <c r="O344" i="3" s="1"/>
  <c r="L344" i="3"/>
  <c r="N344" i="3" s="1"/>
  <c r="P343" i="3"/>
  <c r="S343" i="3" s="1"/>
  <c r="Y342" i="3"/>
  <c r="R342" i="3"/>
  <c r="Q342" i="3"/>
  <c r="L337" i="1"/>
  <c r="N337" i="1" s="1"/>
  <c r="M337" i="1"/>
  <c r="O337" i="1" s="1"/>
  <c r="Q334" i="1"/>
  <c r="R334" i="1"/>
  <c r="Y334" i="1"/>
  <c r="S335" i="1"/>
  <c r="P336" i="1" s="1"/>
  <c r="M345" i="3" l="1"/>
  <c r="O345" i="3" s="1"/>
  <c r="L345" i="3"/>
  <c r="N345" i="3" s="1"/>
  <c r="K346" i="3"/>
  <c r="Q343" i="3"/>
  <c r="P344" i="3"/>
  <c r="S344" i="3" s="1"/>
  <c r="Y343" i="3"/>
  <c r="R343" i="3"/>
  <c r="L338" i="1"/>
  <c r="N338" i="1" s="1"/>
  <c r="M338" i="1"/>
  <c r="O338" i="1" s="1"/>
  <c r="Q335" i="1"/>
  <c r="R335" i="1"/>
  <c r="Y335" i="1"/>
  <c r="S336" i="1"/>
  <c r="P337" i="1" s="1"/>
  <c r="R344" i="3" l="1"/>
  <c r="Q344" i="3"/>
  <c r="P345" i="3"/>
  <c r="S345" i="3" s="1"/>
  <c r="Y344" i="3"/>
  <c r="M346" i="3"/>
  <c r="O346" i="3" s="1"/>
  <c r="L346" i="3"/>
  <c r="N346" i="3" s="1"/>
  <c r="K347" i="3"/>
  <c r="L339" i="1"/>
  <c r="N339" i="1" s="1"/>
  <c r="M339" i="1"/>
  <c r="O339" i="1" s="1"/>
  <c r="Q336" i="1"/>
  <c r="R336" i="1"/>
  <c r="Y336" i="1"/>
  <c r="S337" i="1"/>
  <c r="P338" i="1" s="1"/>
  <c r="Y345" i="3" l="1"/>
  <c r="R345" i="3"/>
  <c r="Q345" i="3"/>
  <c r="P346" i="3"/>
  <c r="S346" i="3" s="1"/>
  <c r="K348" i="3"/>
  <c r="M347" i="3"/>
  <c r="O347" i="3" s="1"/>
  <c r="L347" i="3"/>
  <c r="N347" i="3" s="1"/>
  <c r="L340" i="1"/>
  <c r="N340" i="1" s="1"/>
  <c r="M340" i="1"/>
  <c r="O340" i="1" s="1"/>
  <c r="Q337" i="1"/>
  <c r="R337" i="1"/>
  <c r="Y337" i="1"/>
  <c r="S338" i="1"/>
  <c r="P339" i="1" s="1"/>
  <c r="K349" i="3" l="1"/>
  <c r="M348" i="3"/>
  <c r="O348" i="3" s="1"/>
  <c r="L348" i="3"/>
  <c r="N348" i="3" s="1"/>
  <c r="P347" i="3"/>
  <c r="S347" i="3" s="1"/>
  <c r="Y346" i="3"/>
  <c r="R346" i="3"/>
  <c r="Q346" i="3"/>
  <c r="L341" i="1"/>
  <c r="N341" i="1" s="1"/>
  <c r="M341" i="1"/>
  <c r="Q338" i="1"/>
  <c r="R338" i="1"/>
  <c r="Y338" i="1"/>
  <c r="O341" i="1"/>
  <c r="S339" i="1"/>
  <c r="P340" i="1" s="1"/>
  <c r="M349" i="3" l="1"/>
  <c r="O349" i="3" s="1"/>
  <c r="L349" i="3"/>
  <c r="N349" i="3" s="1"/>
  <c r="K350" i="3"/>
  <c r="Q347" i="3"/>
  <c r="P348" i="3"/>
  <c r="S348" i="3" s="1"/>
  <c r="Y347" i="3"/>
  <c r="R347" i="3"/>
  <c r="L342" i="1"/>
  <c r="N342" i="1" s="1"/>
  <c r="M342" i="1"/>
  <c r="Q339" i="1"/>
  <c r="R339" i="1"/>
  <c r="Y339" i="1"/>
  <c r="S340" i="1"/>
  <c r="P341" i="1" s="1"/>
  <c r="O342" i="1"/>
  <c r="R348" i="3" l="1"/>
  <c r="Q348" i="3"/>
  <c r="P349" i="3"/>
  <c r="S349" i="3" s="1"/>
  <c r="Y348" i="3"/>
  <c r="M350" i="3"/>
  <c r="O350" i="3" s="1"/>
  <c r="L350" i="3"/>
  <c r="N350" i="3" s="1"/>
  <c r="K351" i="3"/>
  <c r="L343" i="1"/>
  <c r="N343" i="1" s="1"/>
  <c r="M343" i="1"/>
  <c r="Q340" i="1"/>
  <c r="R340" i="1"/>
  <c r="Y340" i="1"/>
  <c r="O343" i="1"/>
  <c r="S341" i="1"/>
  <c r="P342" i="1" s="1"/>
  <c r="Y349" i="3" l="1"/>
  <c r="R349" i="3"/>
  <c r="Q349" i="3"/>
  <c r="P350" i="3"/>
  <c r="S350" i="3" s="1"/>
  <c r="K352" i="3"/>
  <c r="M351" i="3"/>
  <c r="O351" i="3" s="1"/>
  <c r="L351" i="3"/>
  <c r="N351" i="3" s="1"/>
  <c r="L344" i="1"/>
  <c r="N344" i="1" s="1"/>
  <c r="M344" i="1"/>
  <c r="Q341" i="1"/>
  <c r="R341" i="1"/>
  <c r="Y341" i="1"/>
  <c r="O344" i="1"/>
  <c r="S342" i="1"/>
  <c r="P343" i="1" s="1"/>
  <c r="K353" i="3" l="1"/>
  <c r="M352" i="3"/>
  <c r="O352" i="3" s="1"/>
  <c r="L352" i="3"/>
  <c r="N352" i="3" s="1"/>
  <c r="P351" i="3"/>
  <c r="S351" i="3" s="1"/>
  <c r="Y350" i="3"/>
  <c r="R350" i="3"/>
  <c r="Q350" i="3"/>
  <c r="L345" i="1"/>
  <c r="N345" i="1" s="1"/>
  <c r="M345" i="1"/>
  <c r="Q342" i="1"/>
  <c r="R342" i="1"/>
  <c r="Y342" i="1"/>
  <c r="S343" i="1"/>
  <c r="P344" i="1" s="1"/>
  <c r="O345" i="1"/>
  <c r="Q351" i="3" l="1"/>
  <c r="P352" i="3"/>
  <c r="S352" i="3" s="1"/>
  <c r="Y351" i="3"/>
  <c r="R351" i="3"/>
  <c r="M353" i="3"/>
  <c r="O353" i="3" s="1"/>
  <c r="L353" i="3"/>
  <c r="N353" i="3" s="1"/>
  <c r="K354" i="3"/>
  <c r="L346" i="1"/>
  <c r="N346" i="1" s="1"/>
  <c r="M346" i="1"/>
  <c r="Q343" i="1"/>
  <c r="R343" i="1"/>
  <c r="Y343" i="1"/>
  <c r="O346" i="1"/>
  <c r="S344" i="1"/>
  <c r="P345" i="1" s="1"/>
  <c r="R352" i="3" l="1"/>
  <c r="Q352" i="3"/>
  <c r="P353" i="3"/>
  <c r="S353" i="3" s="1"/>
  <c r="Y352" i="3"/>
  <c r="M354" i="3"/>
  <c r="O354" i="3" s="1"/>
  <c r="L354" i="3"/>
  <c r="N354" i="3" s="1"/>
  <c r="K355" i="3"/>
  <c r="L347" i="1"/>
  <c r="N347" i="1" s="1"/>
  <c r="M347" i="1"/>
  <c r="Q344" i="1"/>
  <c r="R344" i="1"/>
  <c r="Y344" i="1"/>
  <c r="O347" i="1"/>
  <c r="S345" i="1"/>
  <c r="P346" i="1" s="1"/>
  <c r="P354" i="3" l="1"/>
  <c r="S354" i="3" s="1"/>
  <c r="Y353" i="3"/>
  <c r="R353" i="3"/>
  <c r="Q353" i="3"/>
  <c r="K356" i="3"/>
  <c r="M355" i="3"/>
  <c r="O355" i="3" s="1"/>
  <c r="L355" i="3"/>
  <c r="N355" i="3" s="1"/>
  <c r="L348" i="1"/>
  <c r="N348" i="1" s="1"/>
  <c r="M348" i="1"/>
  <c r="Q345" i="1"/>
  <c r="R345" i="1"/>
  <c r="Y345" i="1"/>
  <c r="S346" i="1"/>
  <c r="P347" i="1" s="1"/>
  <c r="O348" i="1"/>
  <c r="P355" i="3" l="1"/>
  <c r="S355" i="3" s="1"/>
  <c r="Y354" i="3"/>
  <c r="R354" i="3"/>
  <c r="Q354" i="3"/>
  <c r="L356" i="3"/>
  <c r="N356" i="3" s="1"/>
  <c r="K357" i="3"/>
  <c r="M356" i="3"/>
  <c r="O356" i="3" s="1"/>
  <c r="L349" i="1"/>
  <c r="N349" i="1" s="1"/>
  <c r="M349" i="1"/>
  <c r="Q346" i="1"/>
  <c r="R346" i="1"/>
  <c r="Y346" i="1"/>
  <c r="S347" i="1"/>
  <c r="P348" i="1" s="1"/>
  <c r="O349" i="1"/>
  <c r="L357" i="3" l="1"/>
  <c r="N357" i="3" s="1"/>
  <c r="K358" i="3"/>
  <c r="M357" i="3"/>
  <c r="O357" i="3" s="1"/>
  <c r="R355" i="3"/>
  <c r="Q355" i="3"/>
  <c r="P356" i="3"/>
  <c r="S356" i="3" s="1"/>
  <c r="Y355" i="3"/>
  <c r="L350" i="1"/>
  <c r="N350" i="1" s="1"/>
  <c r="M350" i="1"/>
  <c r="O350" i="1" s="1"/>
  <c r="Q347" i="1"/>
  <c r="R347" i="1"/>
  <c r="Y347" i="1"/>
  <c r="S348" i="1"/>
  <c r="P349" i="1" s="1"/>
  <c r="N358" i="3" l="1"/>
  <c r="Y356" i="3"/>
  <c r="R356" i="3"/>
  <c r="P357" i="3"/>
  <c r="S357" i="3" s="1"/>
  <c r="Q356" i="3"/>
  <c r="K359" i="3"/>
  <c r="M358" i="3"/>
  <c r="O358" i="3" s="1"/>
  <c r="L358" i="3"/>
  <c r="L351" i="1"/>
  <c r="M351" i="1"/>
  <c r="Q348" i="1"/>
  <c r="R348" i="1"/>
  <c r="Y348" i="1"/>
  <c r="O351" i="1"/>
  <c r="N351" i="1"/>
  <c r="S349" i="1"/>
  <c r="P350" i="1" s="1"/>
  <c r="P358" i="3" l="1"/>
  <c r="S358" i="3" s="1"/>
  <c r="Y357" i="3"/>
  <c r="R357" i="3"/>
  <c r="Q357" i="3"/>
  <c r="K360" i="3"/>
  <c r="M359" i="3"/>
  <c r="O359" i="3" s="1"/>
  <c r="L359" i="3"/>
  <c r="N359" i="3" s="1"/>
  <c r="L352" i="1"/>
  <c r="N352" i="1" s="1"/>
  <c r="M352" i="1"/>
  <c r="O352" i="1" s="1"/>
  <c r="Q349" i="1"/>
  <c r="R349" i="1"/>
  <c r="Y349" i="1"/>
  <c r="S350" i="1"/>
  <c r="P351" i="1" s="1"/>
  <c r="M360" i="3" l="1"/>
  <c r="O360" i="3" s="1"/>
  <c r="L360" i="3"/>
  <c r="N360" i="3" s="1"/>
  <c r="K361" i="3"/>
  <c r="Q358" i="3"/>
  <c r="P359" i="3"/>
  <c r="S359" i="3" s="1"/>
  <c r="Y358" i="3"/>
  <c r="R358" i="3"/>
  <c r="L353" i="1"/>
  <c r="N353" i="1" s="1"/>
  <c r="M353" i="1"/>
  <c r="Q350" i="1"/>
  <c r="R350" i="1"/>
  <c r="Y350" i="1"/>
  <c r="O353" i="1"/>
  <c r="S351" i="1"/>
  <c r="P352" i="1" s="1"/>
  <c r="R359" i="3" l="1"/>
  <c r="Q359" i="3"/>
  <c r="Y359" i="3"/>
  <c r="P360" i="3"/>
  <c r="S360" i="3" s="1"/>
  <c r="M361" i="3"/>
  <c r="O361" i="3" s="1"/>
  <c r="L361" i="3"/>
  <c r="N361" i="3" s="1"/>
  <c r="K362" i="3"/>
  <c r="L354" i="1"/>
  <c r="N354" i="1" s="1"/>
  <c r="M354" i="1"/>
  <c r="Q351" i="1"/>
  <c r="R351" i="1"/>
  <c r="Y351" i="1"/>
  <c r="O354" i="1"/>
  <c r="S352" i="1"/>
  <c r="P353" i="1" s="1"/>
  <c r="Y360" i="3" l="1"/>
  <c r="R360" i="3"/>
  <c r="Q360" i="3"/>
  <c r="P361" i="3"/>
  <c r="S361" i="3" s="1"/>
  <c r="K363" i="3"/>
  <c r="M362" i="3"/>
  <c r="O362" i="3" s="1"/>
  <c r="L362" i="3"/>
  <c r="N362" i="3" s="1"/>
  <c r="L355" i="1"/>
  <c r="N355" i="1" s="1"/>
  <c r="M355" i="1"/>
  <c r="Q352" i="1"/>
  <c r="R352" i="1"/>
  <c r="Y352" i="1"/>
  <c r="O355" i="1"/>
  <c r="S353" i="1"/>
  <c r="P354" i="1" s="1"/>
  <c r="K364" i="3" l="1"/>
  <c r="M363" i="3"/>
  <c r="O363" i="3" s="1"/>
  <c r="L363" i="3"/>
  <c r="N363" i="3" s="1"/>
  <c r="P362" i="3"/>
  <c r="S362" i="3" s="1"/>
  <c r="Y361" i="3"/>
  <c r="R361" i="3"/>
  <c r="Q361" i="3"/>
  <c r="L356" i="1"/>
  <c r="N356" i="1" s="1"/>
  <c r="M356" i="1"/>
  <c r="O356" i="1" s="1"/>
  <c r="Q353" i="1"/>
  <c r="R353" i="1"/>
  <c r="Y353" i="1"/>
  <c r="S354" i="1"/>
  <c r="P355" i="1" s="1"/>
  <c r="Q362" i="3" l="1"/>
  <c r="P363" i="3"/>
  <c r="S363" i="3" s="1"/>
  <c r="Y362" i="3"/>
  <c r="R362" i="3"/>
  <c r="M364" i="3"/>
  <c r="O364" i="3" s="1"/>
  <c r="L364" i="3"/>
  <c r="N364" i="3" s="1"/>
  <c r="K365" i="3"/>
  <c r="L357" i="1"/>
  <c r="N357" i="1" s="1"/>
  <c r="M357" i="1"/>
  <c r="Q354" i="1"/>
  <c r="R354" i="1"/>
  <c r="Y354" i="1"/>
  <c r="O357" i="1"/>
  <c r="S355" i="1"/>
  <c r="P356" i="1" s="1"/>
  <c r="R363" i="3" l="1"/>
  <c r="Q363" i="3"/>
  <c r="Y363" i="3"/>
  <c r="P364" i="3"/>
  <c r="S364" i="3" s="1"/>
  <c r="M365" i="3"/>
  <c r="O365" i="3" s="1"/>
  <c r="L365" i="3"/>
  <c r="N365" i="3" s="1"/>
  <c r="K366" i="3"/>
  <c r="L358" i="1"/>
  <c r="N358" i="1" s="1"/>
  <c r="M358" i="1"/>
  <c r="Q355" i="1"/>
  <c r="R355" i="1"/>
  <c r="Y355" i="1"/>
  <c r="O358" i="1"/>
  <c r="S356" i="1"/>
  <c r="P357" i="1" s="1"/>
  <c r="Y364" i="3" l="1"/>
  <c r="R364" i="3"/>
  <c r="Q364" i="3"/>
  <c r="P365" i="3"/>
  <c r="S365" i="3" s="1"/>
  <c r="K367" i="3"/>
  <c r="M366" i="3"/>
  <c r="O366" i="3" s="1"/>
  <c r="L366" i="3"/>
  <c r="N366" i="3" s="1"/>
  <c r="L359" i="1"/>
  <c r="N359" i="1" s="1"/>
  <c r="M359" i="1"/>
  <c r="O359" i="1" s="1"/>
  <c r="Q356" i="1"/>
  <c r="R356" i="1"/>
  <c r="Y356" i="1"/>
  <c r="S357" i="1"/>
  <c r="P358" i="1" s="1"/>
  <c r="K368" i="3" l="1"/>
  <c r="M367" i="3"/>
  <c r="O367" i="3" s="1"/>
  <c r="L367" i="3"/>
  <c r="N367" i="3" s="1"/>
  <c r="P366" i="3"/>
  <c r="S366" i="3" s="1"/>
  <c r="Y365" i="3"/>
  <c r="R365" i="3"/>
  <c r="Q365" i="3"/>
  <c r="L360" i="1"/>
  <c r="N360" i="1" s="1"/>
  <c r="M360" i="1"/>
  <c r="Q357" i="1"/>
  <c r="R357" i="1"/>
  <c r="Y357" i="1"/>
  <c r="O360" i="1"/>
  <c r="S358" i="1"/>
  <c r="P359" i="1" s="1"/>
  <c r="Q366" i="3" l="1"/>
  <c r="P367" i="3"/>
  <c r="S367" i="3" s="1"/>
  <c r="Y366" i="3"/>
  <c r="R366" i="3"/>
  <c r="M368" i="3"/>
  <c r="O368" i="3" s="1"/>
  <c r="L368" i="3"/>
  <c r="N368" i="3" s="1"/>
  <c r="K369" i="3"/>
  <c r="L361" i="1"/>
  <c r="N361" i="1" s="1"/>
  <c r="M361" i="1"/>
  <c r="O361" i="1" s="1"/>
  <c r="Q358" i="1"/>
  <c r="R358" i="1"/>
  <c r="Y358" i="1"/>
  <c r="S359" i="1"/>
  <c r="P360" i="1" s="1"/>
  <c r="R367" i="3" l="1"/>
  <c r="Q367" i="3"/>
  <c r="Y367" i="3"/>
  <c r="P368" i="3"/>
  <c r="S368" i="3" s="1"/>
  <c r="M369" i="3"/>
  <c r="O369" i="3" s="1"/>
  <c r="L369" i="3"/>
  <c r="N369" i="3" s="1"/>
  <c r="K370" i="3"/>
  <c r="L362" i="1"/>
  <c r="M362" i="1"/>
  <c r="Q359" i="1"/>
  <c r="R359" i="1"/>
  <c r="Y359" i="1"/>
  <c r="S360" i="1"/>
  <c r="P361" i="1" s="1"/>
  <c r="N362" i="1"/>
  <c r="O362" i="1"/>
  <c r="Y368" i="3" l="1"/>
  <c r="R368" i="3"/>
  <c r="Q368" i="3"/>
  <c r="P369" i="3"/>
  <c r="S369" i="3" s="1"/>
  <c r="K371" i="3"/>
  <c r="M370" i="3"/>
  <c r="O370" i="3" s="1"/>
  <c r="L370" i="3"/>
  <c r="N370" i="3" s="1"/>
  <c r="L363" i="1"/>
  <c r="N363" i="1" s="1"/>
  <c r="M363" i="1"/>
  <c r="O363" i="1" s="1"/>
  <c r="Q360" i="1"/>
  <c r="R360" i="1"/>
  <c r="Y360" i="1"/>
  <c r="S361" i="1"/>
  <c r="P362" i="1" s="1"/>
  <c r="P370" i="3" l="1"/>
  <c r="S370" i="3" s="1"/>
  <c r="Y369" i="3"/>
  <c r="Q369" i="3"/>
  <c r="R369" i="3"/>
  <c r="K372" i="3"/>
  <c r="M371" i="3"/>
  <c r="O371" i="3" s="1"/>
  <c r="L371" i="3"/>
  <c r="N371" i="3" s="1"/>
  <c r="L364" i="1"/>
  <c r="N364" i="1" s="1"/>
  <c r="M364" i="1"/>
  <c r="O364" i="1" s="1"/>
  <c r="Q361" i="1"/>
  <c r="R361" i="1"/>
  <c r="Y361" i="1"/>
  <c r="S362" i="1"/>
  <c r="P363" i="1" s="1"/>
  <c r="Q370" i="3" l="1"/>
  <c r="P371" i="3"/>
  <c r="S371" i="3" s="1"/>
  <c r="Y370" i="3"/>
  <c r="R370" i="3"/>
  <c r="M372" i="3"/>
  <c r="O372" i="3" s="1"/>
  <c r="L372" i="3"/>
  <c r="N372" i="3" s="1"/>
  <c r="K373" i="3"/>
  <c r="L365" i="1"/>
  <c r="N365" i="1" s="1"/>
  <c r="M365" i="1"/>
  <c r="Q362" i="1"/>
  <c r="R362" i="1"/>
  <c r="Y362" i="1"/>
  <c r="S363" i="1"/>
  <c r="P364" i="1" s="1"/>
  <c r="O365" i="1"/>
  <c r="R371" i="3" l="1"/>
  <c r="Q371" i="3"/>
  <c r="P372" i="3"/>
  <c r="S372" i="3" s="1"/>
  <c r="Y371" i="3"/>
  <c r="M373" i="3"/>
  <c r="O373" i="3" s="1"/>
  <c r="L373" i="3"/>
  <c r="N373" i="3" s="1"/>
  <c r="K374" i="3"/>
  <c r="L366" i="1"/>
  <c r="N366" i="1" s="1"/>
  <c r="M366" i="1"/>
  <c r="O366" i="1" s="1"/>
  <c r="Q363" i="1"/>
  <c r="R363" i="1"/>
  <c r="Y363" i="1"/>
  <c r="S364" i="1"/>
  <c r="P365" i="1" s="1"/>
  <c r="Y372" i="3" l="1"/>
  <c r="R372" i="3"/>
  <c r="Q372" i="3"/>
  <c r="P373" i="3"/>
  <c r="S373" i="3" s="1"/>
  <c r="K375" i="3"/>
  <c r="M374" i="3"/>
  <c r="O374" i="3" s="1"/>
  <c r="L374" i="3"/>
  <c r="N374" i="3" s="1"/>
  <c r="L367" i="1"/>
  <c r="N367" i="1" s="1"/>
  <c r="M367" i="1"/>
  <c r="O367" i="1" s="1"/>
  <c r="Q364" i="1"/>
  <c r="R364" i="1"/>
  <c r="Y364" i="1"/>
  <c r="S365" i="1"/>
  <c r="P366" i="1" s="1"/>
  <c r="P374" i="3" l="1"/>
  <c r="S374" i="3" s="1"/>
  <c r="Y373" i="3"/>
  <c r="R373" i="3"/>
  <c r="Q373" i="3"/>
  <c r="K376" i="3"/>
  <c r="M375" i="3"/>
  <c r="O375" i="3" s="1"/>
  <c r="L375" i="3"/>
  <c r="N375" i="3" s="1"/>
  <c r="L368" i="1"/>
  <c r="N368" i="1" s="1"/>
  <c r="M368" i="1"/>
  <c r="O368" i="1" s="1"/>
  <c r="Q365" i="1"/>
  <c r="R365" i="1"/>
  <c r="Y365" i="1"/>
  <c r="S366" i="1"/>
  <c r="P367" i="1" s="1"/>
  <c r="M376" i="3" l="1"/>
  <c r="O376" i="3" s="1"/>
  <c r="L376" i="3"/>
  <c r="N376" i="3" s="1"/>
  <c r="K377" i="3"/>
  <c r="Q374" i="3"/>
  <c r="P375" i="3"/>
  <c r="S375" i="3" s="1"/>
  <c r="Y374" i="3"/>
  <c r="R374" i="3"/>
  <c r="L369" i="1"/>
  <c r="N369" i="1" s="1"/>
  <c r="M369" i="1"/>
  <c r="O369" i="1" s="1"/>
  <c r="Q366" i="1"/>
  <c r="R366" i="1"/>
  <c r="Y366" i="1"/>
  <c r="S367" i="1"/>
  <c r="P368" i="1" s="1"/>
  <c r="R375" i="3" l="1"/>
  <c r="Q375" i="3"/>
  <c r="P376" i="3"/>
  <c r="S376" i="3" s="1"/>
  <c r="Y375" i="3"/>
  <c r="M377" i="3"/>
  <c r="O377" i="3" s="1"/>
  <c r="L377" i="3"/>
  <c r="N377" i="3" s="1"/>
  <c r="K378" i="3"/>
  <c r="L370" i="1"/>
  <c r="N370" i="1" s="1"/>
  <c r="M370" i="1"/>
  <c r="Q367" i="1"/>
  <c r="R367" i="1"/>
  <c r="Y367" i="1"/>
  <c r="O370" i="1"/>
  <c r="S368" i="1"/>
  <c r="P369" i="1" s="1"/>
  <c r="Y376" i="3" l="1"/>
  <c r="R376" i="3"/>
  <c r="Q376" i="3"/>
  <c r="P377" i="3"/>
  <c r="S377" i="3" s="1"/>
  <c r="K379" i="3"/>
  <c r="M378" i="3"/>
  <c r="O378" i="3" s="1"/>
  <c r="L378" i="3"/>
  <c r="N378" i="3" s="1"/>
  <c r="L371" i="1"/>
  <c r="N371" i="1" s="1"/>
  <c r="M371" i="1"/>
  <c r="Q368" i="1"/>
  <c r="R368" i="1"/>
  <c r="Y368" i="1"/>
  <c r="S369" i="1"/>
  <c r="P370" i="1" s="1"/>
  <c r="O371" i="1"/>
  <c r="P378" i="3" l="1"/>
  <c r="S378" i="3" s="1"/>
  <c r="Y377" i="3"/>
  <c r="R377" i="3"/>
  <c r="Q377" i="3"/>
  <c r="K380" i="3"/>
  <c r="M379" i="3"/>
  <c r="O379" i="3" s="1"/>
  <c r="L379" i="3"/>
  <c r="N379" i="3" s="1"/>
  <c r="L372" i="1"/>
  <c r="M372" i="1"/>
  <c r="Q369" i="1"/>
  <c r="R369" i="1"/>
  <c r="Y369" i="1"/>
  <c r="S370" i="1"/>
  <c r="P371" i="1" s="1"/>
  <c r="N372" i="1"/>
  <c r="O372" i="1"/>
  <c r="M380" i="3" l="1"/>
  <c r="O380" i="3" s="1"/>
  <c r="L380" i="3"/>
  <c r="N380" i="3" s="1"/>
  <c r="K381" i="3"/>
  <c r="Q378" i="3"/>
  <c r="P379" i="3"/>
  <c r="S379" i="3" s="1"/>
  <c r="Y378" i="3"/>
  <c r="R378" i="3"/>
  <c r="L373" i="1"/>
  <c r="N373" i="1" s="1"/>
  <c r="M373" i="1"/>
  <c r="O373" i="1" s="1"/>
  <c r="Q370" i="1"/>
  <c r="R370" i="1"/>
  <c r="Y370" i="1"/>
  <c r="S371" i="1"/>
  <c r="P372" i="1" s="1"/>
  <c r="R379" i="3" l="1"/>
  <c r="Q379" i="3"/>
  <c r="P380" i="3"/>
  <c r="S380" i="3" s="1"/>
  <c r="Y379" i="3"/>
  <c r="M381" i="3"/>
  <c r="O381" i="3" s="1"/>
  <c r="L381" i="3"/>
  <c r="N381" i="3" s="1"/>
  <c r="K382" i="3"/>
  <c r="L374" i="1"/>
  <c r="N374" i="1" s="1"/>
  <c r="M374" i="1"/>
  <c r="O374" i="1" s="1"/>
  <c r="Q371" i="1"/>
  <c r="R371" i="1"/>
  <c r="Y371" i="1"/>
  <c r="S372" i="1"/>
  <c r="P373" i="1" s="1"/>
  <c r="Y380" i="3" l="1"/>
  <c r="R380" i="3"/>
  <c r="Q380" i="3"/>
  <c r="P381" i="3"/>
  <c r="S381" i="3" s="1"/>
  <c r="K383" i="3"/>
  <c r="M382" i="3"/>
  <c r="O382" i="3" s="1"/>
  <c r="L382" i="3"/>
  <c r="N382" i="3" s="1"/>
  <c r="L375" i="1"/>
  <c r="N375" i="1" s="1"/>
  <c r="M375" i="1"/>
  <c r="O375" i="1" s="1"/>
  <c r="Q372" i="1"/>
  <c r="R372" i="1"/>
  <c r="Y372" i="1"/>
  <c r="S373" i="1"/>
  <c r="P374" i="1" s="1"/>
  <c r="P382" i="3" l="1"/>
  <c r="S382" i="3" s="1"/>
  <c r="Y381" i="3"/>
  <c r="R381" i="3"/>
  <c r="Q381" i="3"/>
  <c r="K384" i="3"/>
  <c r="M383" i="3"/>
  <c r="O383" i="3" s="1"/>
  <c r="L383" i="3"/>
  <c r="N383" i="3" s="1"/>
  <c r="L376" i="1"/>
  <c r="N376" i="1" s="1"/>
  <c r="M376" i="1"/>
  <c r="O376" i="1" s="1"/>
  <c r="Q373" i="1"/>
  <c r="R373" i="1"/>
  <c r="Y373" i="1"/>
  <c r="S374" i="1"/>
  <c r="P375" i="1" s="1"/>
  <c r="M384" i="3" l="1"/>
  <c r="O384" i="3" s="1"/>
  <c r="L384" i="3"/>
  <c r="N384" i="3" s="1"/>
  <c r="K385" i="3"/>
  <c r="Q382" i="3"/>
  <c r="P383" i="3"/>
  <c r="S383" i="3" s="1"/>
  <c r="Y382" i="3"/>
  <c r="R382" i="3"/>
  <c r="L377" i="1"/>
  <c r="N377" i="1" s="1"/>
  <c r="M377" i="1"/>
  <c r="O377" i="1" s="1"/>
  <c r="Q374" i="1"/>
  <c r="R374" i="1"/>
  <c r="Y374" i="1"/>
  <c r="S375" i="1"/>
  <c r="P376" i="1" s="1"/>
  <c r="R383" i="3" l="1"/>
  <c r="Q383" i="3"/>
  <c r="P384" i="3"/>
  <c r="S384" i="3" s="1"/>
  <c r="Y383" i="3"/>
  <c r="M385" i="3"/>
  <c r="O385" i="3" s="1"/>
  <c r="L385" i="3"/>
  <c r="N385" i="3" s="1"/>
  <c r="K386" i="3"/>
  <c r="L378" i="1"/>
  <c r="N378" i="1" s="1"/>
  <c r="M378" i="1"/>
  <c r="Q375" i="1"/>
  <c r="R375" i="1"/>
  <c r="Y375" i="1"/>
  <c r="S376" i="1"/>
  <c r="P377" i="1" s="1"/>
  <c r="O378" i="1"/>
  <c r="Y384" i="3" l="1"/>
  <c r="R384" i="3"/>
  <c r="Q384" i="3"/>
  <c r="P385" i="3"/>
  <c r="S385" i="3" s="1"/>
  <c r="K387" i="3"/>
  <c r="M386" i="3"/>
  <c r="O386" i="3" s="1"/>
  <c r="L386" i="3"/>
  <c r="N386" i="3" s="1"/>
  <c r="L379" i="1"/>
  <c r="N379" i="1" s="1"/>
  <c r="M379" i="1"/>
  <c r="O379" i="1" s="1"/>
  <c r="Q376" i="1"/>
  <c r="R376" i="1"/>
  <c r="Y376" i="1"/>
  <c r="S377" i="1"/>
  <c r="P378" i="1" s="1"/>
  <c r="P386" i="3" l="1"/>
  <c r="S386" i="3" s="1"/>
  <c r="Y385" i="3"/>
  <c r="R385" i="3"/>
  <c r="Q385" i="3"/>
  <c r="K388" i="3"/>
  <c r="M387" i="3"/>
  <c r="O387" i="3" s="1"/>
  <c r="L387" i="3"/>
  <c r="N387" i="3" s="1"/>
  <c r="L380" i="1"/>
  <c r="N380" i="1" s="1"/>
  <c r="M380" i="1"/>
  <c r="Q377" i="1"/>
  <c r="R377" i="1"/>
  <c r="Y377" i="1"/>
  <c r="S378" i="1"/>
  <c r="P379" i="1" s="1"/>
  <c r="O380" i="1"/>
  <c r="M388" i="3" l="1"/>
  <c r="O388" i="3" s="1"/>
  <c r="L388" i="3"/>
  <c r="N388" i="3" s="1"/>
  <c r="K389" i="3"/>
  <c r="Q386" i="3"/>
  <c r="P387" i="3"/>
  <c r="S387" i="3" s="1"/>
  <c r="Y386" i="3"/>
  <c r="R386" i="3"/>
  <c r="L381" i="1"/>
  <c r="N381" i="1" s="1"/>
  <c r="M381" i="1"/>
  <c r="Q378" i="1"/>
  <c r="R378" i="1"/>
  <c r="Y378" i="1"/>
  <c r="S379" i="1"/>
  <c r="P380" i="1" s="1"/>
  <c r="O381" i="1"/>
  <c r="M389" i="3" l="1"/>
  <c r="O389" i="3" s="1"/>
  <c r="L389" i="3"/>
  <c r="N389" i="3" s="1"/>
  <c r="K390" i="3"/>
  <c r="R387" i="3"/>
  <c r="Q387" i="3"/>
  <c r="P388" i="3"/>
  <c r="S388" i="3" s="1"/>
  <c r="Y387" i="3"/>
  <c r="L382" i="1"/>
  <c r="N382" i="1" s="1"/>
  <c r="M382" i="1"/>
  <c r="Q379" i="1"/>
  <c r="R379" i="1"/>
  <c r="Y379" i="1"/>
  <c r="S380" i="1"/>
  <c r="P381" i="1" s="1"/>
  <c r="O382" i="1"/>
  <c r="Y388" i="3" l="1"/>
  <c r="R388" i="3"/>
  <c r="Q388" i="3"/>
  <c r="P389" i="3"/>
  <c r="S389" i="3" s="1"/>
  <c r="K391" i="3"/>
  <c r="M390" i="3"/>
  <c r="O390" i="3" s="1"/>
  <c r="L390" i="3"/>
  <c r="N390" i="3" s="1"/>
  <c r="L383" i="1"/>
  <c r="N383" i="1" s="1"/>
  <c r="M383" i="1"/>
  <c r="Q380" i="1"/>
  <c r="R380" i="1"/>
  <c r="Y380" i="1"/>
  <c r="S381" i="1"/>
  <c r="P382" i="1" s="1"/>
  <c r="O383" i="1"/>
  <c r="P390" i="3" l="1"/>
  <c r="S390" i="3" s="1"/>
  <c r="Y389" i="3"/>
  <c r="R389" i="3"/>
  <c r="Q389" i="3"/>
  <c r="K392" i="3"/>
  <c r="M391" i="3"/>
  <c r="O391" i="3" s="1"/>
  <c r="L391" i="3"/>
  <c r="N391" i="3" s="1"/>
  <c r="L384" i="1"/>
  <c r="N384" i="1" s="1"/>
  <c r="M384" i="1"/>
  <c r="Q381" i="1"/>
  <c r="R381" i="1"/>
  <c r="Y381" i="1"/>
  <c r="S382" i="1"/>
  <c r="P383" i="1" s="1"/>
  <c r="O384" i="1"/>
  <c r="M392" i="3" l="1"/>
  <c r="O392" i="3" s="1"/>
  <c r="L392" i="3"/>
  <c r="N392" i="3" s="1"/>
  <c r="K393" i="3"/>
  <c r="Q390" i="3"/>
  <c r="P391" i="3"/>
  <c r="S391" i="3" s="1"/>
  <c r="Y390" i="3"/>
  <c r="R390" i="3"/>
  <c r="L385" i="1"/>
  <c r="M385" i="1"/>
  <c r="Q382" i="1"/>
  <c r="R382" i="1"/>
  <c r="Y382" i="1"/>
  <c r="S383" i="1"/>
  <c r="P384" i="1" s="1"/>
  <c r="N385" i="1"/>
  <c r="O385" i="1"/>
  <c r="M393" i="3" l="1"/>
  <c r="O393" i="3" s="1"/>
  <c r="L393" i="3"/>
  <c r="N393" i="3" s="1"/>
  <c r="K394" i="3"/>
  <c r="R391" i="3"/>
  <c r="Q391" i="3"/>
  <c r="P392" i="3"/>
  <c r="S392" i="3" s="1"/>
  <c r="Y391" i="3"/>
  <c r="L386" i="1"/>
  <c r="N386" i="1" s="1"/>
  <c r="M386" i="1"/>
  <c r="Q383" i="1"/>
  <c r="R383" i="1"/>
  <c r="Y383" i="1"/>
  <c r="S384" i="1"/>
  <c r="P385" i="1" s="1"/>
  <c r="O386" i="1"/>
  <c r="Y392" i="3" l="1"/>
  <c r="R392" i="3"/>
  <c r="Q392" i="3"/>
  <c r="P393" i="3"/>
  <c r="S393" i="3" s="1"/>
  <c r="K395" i="3"/>
  <c r="M394" i="3"/>
  <c r="O394" i="3" s="1"/>
  <c r="L394" i="3"/>
  <c r="N394" i="3" s="1"/>
  <c r="L387" i="1"/>
  <c r="N387" i="1" s="1"/>
  <c r="M387" i="1"/>
  <c r="Q384" i="1"/>
  <c r="R384" i="1"/>
  <c r="Y384" i="1"/>
  <c r="S385" i="1"/>
  <c r="P386" i="1" s="1"/>
  <c r="O387" i="1"/>
  <c r="P394" i="3" l="1"/>
  <c r="S394" i="3" s="1"/>
  <c r="Y393" i="3"/>
  <c r="R393" i="3"/>
  <c r="Q393" i="3"/>
  <c r="K396" i="3"/>
  <c r="M395" i="3"/>
  <c r="O395" i="3" s="1"/>
  <c r="L395" i="3"/>
  <c r="N395" i="3" s="1"/>
  <c r="L388" i="1"/>
  <c r="N388" i="1" s="1"/>
  <c r="M388" i="1"/>
  <c r="Q385" i="1"/>
  <c r="R385" i="1"/>
  <c r="Y385" i="1"/>
  <c r="S386" i="1"/>
  <c r="P387" i="1" s="1"/>
  <c r="O388" i="1"/>
  <c r="Q394" i="3" l="1"/>
  <c r="P395" i="3"/>
  <c r="S395" i="3" s="1"/>
  <c r="Y394" i="3"/>
  <c r="R394" i="3"/>
  <c r="M396" i="3"/>
  <c r="O396" i="3" s="1"/>
  <c r="L396" i="3"/>
  <c r="N396" i="3" s="1"/>
  <c r="K397" i="3"/>
  <c r="L389" i="1"/>
  <c r="N389" i="1" s="1"/>
  <c r="M389" i="1"/>
  <c r="Q386" i="1"/>
  <c r="R386" i="1"/>
  <c r="Y386" i="1"/>
  <c r="S387" i="1"/>
  <c r="P388" i="1" s="1"/>
  <c r="O389" i="1"/>
  <c r="R395" i="3" l="1"/>
  <c r="Q395" i="3"/>
  <c r="P396" i="3"/>
  <c r="S396" i="3" s="1"/>
  <c r="Y395" i="3"/>
  <c r="M397" i="3"/>
  <c r="O397" i="3" s="1"/>
  <c r="L397" i="3"/>
  <c r="N397" i="3" s="1"/>
  <c r="K398" i="3"/>
  <c r="L390" i="1"/>
  <c r="N390" i="1" s="1"/>
  <c r="M390" i="1"/>
  <c r="O390" i="1" s="1"/>
  <c r="Q387" i="1"/>
  <c r="R387" i="1"/>
  <c r="Y387" i="1"/>
  <c r="S388" i="1"/>
  <c r="P389" i="1" s="1"/>
  <c r="Y396" i="3" l="1"/>
  <c r="R396" i="3"/>
  <c r="Q396" i="3"/>
  <c r="P397" i="3"/>
  <c r="S397" i="3" s="1"/>
  <c r="K399" i="3"/>
  <c r="M398" i="3"/>
  <c r="O398" i="3" s="1"/>
  <c r="L398" i="3"/>
  <c r="N398" i="3" s="1"/>
  <c r="L391" i="1"/>
  <c r="N391" i="1" s="1"/>
  <c r="M391" i="1"/>
  <c r="Q388" i="1"/>
  <c r="R388" i="1"/>
  <c r="Y388" i="1"/>
  <c r="S389" i="1"/>
  <c r="P390" i="1" s="1"/>
  <c r="O391" i="1"/>
  <c r="K400" i="3" l="1"/>
  <c r="M399" i="3"/>
  <c r="O399" i="3" s="1"/>
  <c r="L399" i="3"/>
  <c r="N399" i="3" s="1"/>
  <c r="P398" i="3"/>
  <c r="S398" i="3" s="1"/>
  <c r="Y397" i="3"/>
  <c r="R397" i="3"/>
  <c r="Q397" i="3"/>
  <c r="L392" i="1"/>
  <c r="N392" i="1" s="1"/>
  <c r="M392" i="1"/>
  <c r="O392" i="1" s="1"/>
  <c r="Q389" i="1"/>
  <c r="R389" i="1"/>
  <c r="Y389" i="1"/>
  <c r="S390" i="1"/>
  <c r="P391" i="1" s="1"/>
  <c r="L400" i="3" l="1"/>
  <c r="N400" i="3" s="1"/>
  <c r="K401" i="3"/>
  <c r="M400" i="3"/>
  <c r="O400" i="3" s="1"/>
  <c r="Q398" i="3"/>
  <c r="P399" i="3"/>
  <c r="S399" i="3" s="1"/>
  <c r="Y398" i="3"/>
  <c r="R398" i="3"/>
  <c r="L393" i="1"/>
  <c r="N393" i="1" s="1"/>
  <c r="M393" i="1"/>
  <c r="Q390" i="1"/>
  <c r="R390" i="1"/>
  <c r="Y390" i="1"/>
  <c r="S391" i="1"/>
  <c r="P392" i="1" s="1"/>
  <c r="O393" i="1"/>
  <c r="K402" i="3" l="1"/>
  <c r="M401" i="3"/>
  <c r="O401" i="3" s="1"/>
  <c r="L401" i="3"/>
  <c r="N401" i="3" s="1"/>
  <c r="P400" i="3"/>
  <c r="S400" i="3" s="1"/>
  <c r="R399" i="3"/>
  <c r="Q399" i="3"/>
  <c r="Y399" i="3"/>
  <c r="L394" i="1"/>
  <c r="N394" i="1" s="1"/>
  <c r="M394" i="1"/>
  <c r="Q391" i="1"/>
  <c r="R391" i="1"/>
  <c r="Y391" i="1"/>
  <c r="S392" i="1"/>
  <c r="P393" i="1" s="1"/>
  <c r="O394" i="1"/>
  <c r="L402" i="3" l="1"/>
  <c r="N402" i="3" s="1"/>
  <c r="K403" i="3"/>
  <c r="M402" i="3"/>
  <c r="O402" i="3" s="1"/>
  <c r="Y400" i="3"/>
  <c r="P401" i="3"/>
  <c r="S401" i="3" s="1"/>
  <c r="R400" i="3"/>
  <c r="Q400" i="3"/>
  <c r="L395" i="1"/>
  <c r="N395" i="1" s="1"/>
  <c r="M395" i="1"/>
  <c r="Q392" i="1"/>
  <c r="R392" i="1"/>
  <c r="Y392" i="1"/>
  <c r="S393" i="1"/>
  <c r="P394" i="1" s="1"/>
  <c r="O395" i="1"/>
  <c r="P402" i="3" l="1"/>
  <c r="S402" i="3" s="1"/>
  <c r="R401" i="3"/>
  <c r="Y401" i="3"/>
  <c r="Q401" i="3"/>
  <c r="M403" i="3"/>
  <c r="O403" i="3" s="1"/>
  <c r="L403" i="3"/>
  <c r="N403" i="3" s="1"/>
  <c r="K404" i="3"/>
  <c r="L396" i="1"/>
  <c r="N396" i="1" s="1"/>
  <c r="M396" i="1"/>
  <c r="Q393" i="1"/>
  <c r="R393" i="1"/>
  <c r="Y393" i="1"/>
  <c r="S394" i="1"/>
  <c r="P395" i="1" s="1"/>
  <c r="O396" i="1"/>
  <c r="Y402" i="3" l="1"/>
  <c r="Q402" i="3"/>
  <c r="P403" i="3"/>
  <c r="S403" i="3" s="1"/>
  <c r="R402" i="3"/>
  <c r="L404" i="3"/>
  <c r="N404" i="3" s="1"/>
  <c r="K405" i="3"/>
  <c r="M404" i="3"/>
  <c r="O404" i="3" s="1"/>
  <c r="L397" i="1"/>
  <c r="N397" i="1" s="1"/>
  <c r="M397" i="1"/>
  <c r="Q394" i="1"/>
  <c r="R394" i="1"/>
  <c r="Y394" i="1"/>
  <c r="S395" i="1"/>
  <c r="P396" i="1" s="1"/>
  <c r="O397" i="1"/>
  <c r="K406" i="3" l="1"/>
  <c r="M405" i="3"/>
  <c r="O405" i="3" s="1"/>
  <c r="L405" i="3"/>
  <c r="N405" i="3" s="1"/>
  <c r="R403" i="3"/>
  <c r="P404" i="3"/>
  <c r="S404" i="3" s="1"/>
  <c r="Y403" i="3"/>
  <c r="Q403" i="3"/>
  <c r="L398" i="1"/>
  <c r="N398" i="1" s="1"/>
  <c r="M398" i="1"/>
  <c r="Q395" i="1"/>
  <c r="R395" i="1"/>
  <c r="Y395" i="1"/>
  <c r="S396" i="1"/>
  <c r="P397" i="1" s="1"/>
  <c r="O398" i="1"/>
  <c r="L406" i="3" l="1"/>
  <c r="N406" i="3" s="1"/>
  <c r="K407" i="3"/>
  <c r="M406" i="3"/>
  <c r="O406" i="3" s="1"/>
  <c r="Y404" i="3"/>
  <c r="P405" i="3"/>
  <c r="S405" i="3" s="1"/>
  <c r="R404" i="3"/>
  <c r="Q404" i="3"/>
  <c r="L399" i="1"/>
  <c r="N399" i="1" s="1"/>
  <c r="M399" i="1"/>
  <c r="Q396" i="1"/>
  <c r="R396" i="1"/>
  <c r="Y396" i="1"/>
  <c r="S397" i="1"/>
  <c r="P398" i="1" s="1"/>
  <c r="O399" i="1"/>
  <c r="N407" i="3" l="1"/>
  <c r="P406" i="3"/>
  <c r="S406" i="3" s="1"/>
  <c r="R405" i="3"/>
  <c r="Y405" i="3"/>
  <c r="Q405" i="3"/>
  <c r="K408" i="3"/>
  <c r="M407" i="3"/>
  <c r="O407" i="3" s="1"/>
  <c r="L407" i="3"/>
  <c r="L400" i="1"/>
  <c r="N400" i="1" s="1"/>
  <c r="M400" i="1"/>
  <c r="Q397" i="1"/>
  <c r="R397" i="1"/>
  <c r="Y397" i="1"/>
  <c r="S398" i="1"/>
  <c r="P399" i="1" s="1"/>
  <c r="O400" i="1"/>
  <c r="Y406" i="3" l="1"/>
  <c r="P407" i="3"/>
  <c r="S407" i="3" s="1"/>
  <c r="R406" i="3"/>
  <c r="Q406" i="3"/>
  <c r="L408" i="3"/>
  <c r="N408" i="3" s="1"/>
  <c r="K409" i="3"/>
  <c r="M408" i="3"/>
  <c r="O408" i="3" s="1"/>
  <c r="L401" i="1"/>
  <c r="N401" i="1" s="1"/>
  <c r="M401" i="1"/>
  <c r="Q398" i="1"/>
  <c r="R398" i="1"/>
  <c r="Y398" i="1"/>
  <c r="S399" i="1"/>
  <c r="P400" i="1" s="1"/>
  <c r="O401" i="1"/>
  <c r="R407" i="3" l="1"/>
  <c r="Q407" i="3"/>
  <c r="P408" i="3"/>
  <c r="S408" i="3" s="1"/>
  <c r="Y407" i="3"/>
  <c r="M409" i="3"/>
  <c r="O409" i="3" s="1"/>
  <c r="L409" i="3"/>
  <c r="N409" i="3" s="1"/>
  <c r="K410" i="3"/>
  <c r="L402" i="1"/>
  <c r="N402" i="1" s="1"/>
  <c r="M402" i="1"/>
  <c r="Q399" i="1"/>
  <c r="R399" i="1"/>
  <c r="Y399" i="1"/>
  <c r="S400" i="1"/>
  <c r="P401" i="1" s="1"/>
  <c r="O402" i="1"/>
  <c r="Y408" i="3" l="1"/>
  <c r="R408" i="3"/>
  <c r="Q408" i="3"/>
  <c r="P409" i="3"/>
  <c r="S409" i="3" s="1"/>
  <c r="M410" i="3"/>
  <c r="O410" i="3" s="1"/>
  <c r="L410" i="3"/>
  <c r="N410" i="3" s="1"/>
  <c r="K411" i="3"/>
  <c r="L403" i="1"/>
  <c r="N403" i="1" s="1"/>
  <c r="M403" i="1"/>
  <c r="Q400" i="1"/>
  <c r="R400" i="1"/>
  <c r="Y400" i="1"/>
  <c r="S401" i="1"/>
  <c r="P402" i="1" s="1"/>
  <c r="O403" i="1"/>
  <c r="P410" i="3" l="1"/>
  <c r="S410" i="3" s="1"/>
  <c r="Y409" i="3"/>
  <c r="R409" i="3"/>
  <c r="Q409" i="3"/>
  <c r="K412" i="3"/>
  <c r="M411" i="3"/>
  <c r="O411" i="3" s="1"/>
  <c r="L411" i="3"/>
  <c r="N411" i="3" s="1"/>
  <c r="L404" i="1"/>
  <c r="N404" i="1" s="1"/>
  <c r="M404" i="1"/>
  <c r="Q401" i="1"/>
  <c r="R401" i="1"/>
  <c r="Y401" i="1"/>
  <c r="S402" i="1"/>
  <c r="P403" i="1" s="1"/>
  <c r="O404" i="1"/>
  <c r="L412" i="3" l="1"/>
  <c r="N412" i="3" s="1"/>
  <c r="K413" i="3"/>
  <c r="M412" i="3"/>
  <c r="O412" i="3" s="1"/>
  <c r="P411" i="3"/>
  <c r="S411" i="3" s="1"/>
  <c r="Y410" i="3"/>
  <c r="R410" i="3"/>
  <c r="Q410" i="3"/>
  <c r="L405" i="1"/>
  <c r="N405" i="1" s="1"/>
  <c r="M405" i="1"/>
  <c r="Q402" i="1"/>
  <c r="R402" i="1"/>
  <c r="Y402" i="1"/>
  <c r="S403" i="1"/>
  <c r="P404" i="1" s="1"/>
  <c r="O405" i="1"/>
  <c r="R411" i="3" l="1"/>
  <c r="Q411" i="3"/>
  <c r="P412" i="3"/>
  <c r="S412" i="3" s="1"/>
  <c r="Y411" i="3"/>
  <c r="M413" i="3"/>
  <c r="O413" i="3" s="1"/>
  <c r="L413" i="3"/>
  <c r="N413" i="3" s="1"/>
  <c r="K414" i="3"/>
  <c r="L406" i="1"/>
  <c r="N406" i="1" s="1"/>
  <c r="M406" i="1"/>
  <c r="Q403" i="1"/>
  <c r="R403" i="1"/>
  <c r="Y403" i="1"/>
  <c r="S404" i="1"/>
  <c r="P405" i="1" s="1"/>
  <c r="O406" i="1"/>
  <c r="Y412" i="3" l="1"/>
  <c r="R412" i="3"/>
  <c r="Q412" i="3"/>
  <c r="P413" i="3"/>
  <c r="S413" i="3" s="1"/>
  <c r="M414" i="3"/>
  <c r="O414" i="3" s="1"/>
  <c r="L414" i="3"/>
  <c r="N414" i="3" s="1"/>
  <c r="K415" i="3"/>
  <c r="L407" i="1"/>
  <c r="N407" i="1" s="1"/>
  <c r="M407" i="1"/>
  <c r="Q404" i="1"/>
  <c r="R404" i="1"/>
  <c r="Y404" i="1"/>
  <c r="S405" i="1"/>
  <c r="P406" i="1" s="1"/>
  <c r="O407" i="1"/>
  <c r="P414" i="3" l="1"/>
  <c r="S414" i="3" s="1"/>
  <c r="Y413" i="3"/>
  <c r="R413" i="3"/>
  <c r="Q413" i="3"/>
  <c r="K416" i="3"/>
  <c r="M415" i="3"/>
  <c r="O415" i="3" s="1"/>
  <c r="L415" i="3"/>
  <c r="N415" i="3" s="1"/>
  <c r="L408" i="1"/>
  <c r="N408" i="1" s="1"/>
  <c r="M408" i="1"/>
  <c r="Q405" i="1"/>
  <c r="R405" i="1"/>
  <c r="Y405" i="1"/>
  <c r="S406" i="1"/>
  <c r="P407" i="1" s="1"/>
  <c r="O408" i="1"/>
  <c r="L416" i="3" l="1"/>
  <c r="N416" i="3" s="1"/>
  <c r="K417" i="3"/>
  <c r="M416" i="3"/>
  <c r="O416" i="3" s="1"/>
  <c r="P415" i="3"/>
  <c r="S415" i="3" s="1"/>
  <c r="Y414" i="3"/>
  <c r="R414" i="3"/>
  <c r="Q414" i="3"/>
  <c r="L409" i="1"/>
  <c r="N409" i="1" s="1"/>
  <c r="M409" i="1"/>
  <c r="Q406" i="1"/>
  <c r="R406" i="1"/>
  <c r="Y406" i="1"/>
  <c r="S407" i="1"/>
  <c r="P408" i="1" s="1"/>
  <c r="O409" i="1"/>
  <c r="R415" i="3" l="1"/>
  <c r="Q415" i="3"/>
  <c r="P416" i="3"/>
  <c r="S416" i="3" s="1"/>
  <c r="Y415" i="3"/>
  <c r="M417" i="3"/>
  <c r="O417" i="3" s="1"/>
  <c r="L417" i="3"/>
  <c r="N417" i="3" s="1"/>
  <c r="K418" i="3"/>
  <c r="L410" i="1"/>
  <c r="N410" i="1" s="1"/>
  <c r="M410" i="1"/>
  <c r="Q407" i="1"/>
  <c r="R407" i="1"/>
  <c r="Y407" i="1"/>
  <c r="S408" i="1"/>
  <c r="P409" i="1" s="1"/>
  <c r="O410" i="1"/>
  <c r="Y416" i="3" l="1"/>
  <c r="R416" i="3"/>
  <c r="Q416" i="3"/>
  <c r="P417" i="3"/>
  <c r="S417" i="3" s="1"/>
  <c r="M418" i="3"/>
  <c r="O418" i="3" s="1"/>
  <c r="L418" i="3"/>
  <c r="N418" i="3" s="1"/>
  <c r="K419" i="3"/>
  <c r="L411" i="1"/>
  <c r="N411" i="1" s="1"/>
  <c r="M411" i="1"/>
  <c r="Q408" i="1"/>
  <c r="R408" i="1"/>
  <c r="Y408" i="1"/>
  <c r="S409" i="1"/>
  <c r="P410" i="1" s="1"/>
  <c r="O411" i="1"/>
  <c r="P418" i="3" l="1"/>
  <c r="S418" i="3" s="1"/>
  <c r="Y417" i="3"/>
  <c r="R417" i="3"/>
  <c r="Q417" i="3"/>
  <c r="K420" i="3"/>
  <c r="M419" i="3"/>
  <c r="O419" i="3" s="1"/>
  <c r="L419" i="3"/>
  <c r="N419" i="3" s="1"/>
  <c r="L412" i="1"/>
  <c r="N412" i="1" s="1"/>
  <c r="M412" i="1"/>
  <c r="Q409" i="1"/>
  <c r="R409" i="1"/>
  <c r="Y409" i="1"/>
  <c r="S410" i="1"/>
  <c r="P411" i="1" s="1"/>
  <c r="O412" i="1"/>
  <c r="P419" i="3" l="1"/>
  <c r="S419" i="3" s="1"/>
  <c r="Y418" i="3"/>
  <c r="R418" i="3"/>
  <c r="Q418" i="3"/>
  <c r="L420" i="3"/>
  <c r="N420" i="3" s="1"/>
  <c r="K421" i="3"/>
  <c r="M420" i="3"/>
  <c r="O420" i="3" s="1"/>
  <c r="L413" i="1"/>
  <c r="N413" i="1" s="1"/>
  <c r="M413" i="1"/>
  <c r="Q410" i="1"/>
  <c r="R410" i="1"/>
  <c r="Y410" i="1"/>
  <c r="S411" i="1"/>
  <c r="P412" i="1" s="1"/>
  <c r="O413" i="1"/>
  <c r="M421" i="3" l="1"/>
  <c r="O421" i="3" s="1"/>
  <c r="L421" i="3"/>
  <c r="N421" i="3" s="1"/>
  <c r="K422" i="3"/>
  <c r="R419" i="3"/>
  <c r="Q419" i="3"/>
  <c r="P420" i="3"/>
  <c r="S420" i="3" s="1"/>
  <c r="Y419" i="3"/>
  <c r="L414" i="1"/>
  <c r="N414" i="1" s="1"/>
  <c r="M414" i="1"/>
  <c r="Q411" i="1"/>
  <c r="R411" i="1"/>
  <c r="Y411" i="1"/>
  <c r="S412" i="1"/>
  <c r="P413" i="1" s="1"/>
  <c r="O414" i="1"/>
  <c r="Y420" i="3" l="1"/>
  <c r="R420" i="3"/>
  <c r="Q420" i="3"/>
  <c r="P421" i="3"/>
  <c r="S421" i="3" s="1"/>
  <c r="M422" i="3"/>
  <c r="O422" i="3" s="1"/>
  <c r="L422" i="3"/>
  <c r="N422" i="3" s="1"/>
  <c r="K423" i="3"/>
  <c r="L415" i="1"/>
  <c r="N415" i="1" s="1"/>
  <c r="M415" i="1"/>
  <c r="Q412" i="1"/>
  <c r="R412" i="1"/>
  <c r="Y412" i="1"/>
  <c r="S413" i="1"/>
  <c r="P414" i="1" s="1"/>
  <c r="O415" i="1"/>
  <c r="P422" i="3" l="1"/>
  <c r="S422" i="3" s="1"/>
  <c r="Y421" i="3"/>
  <c r="R421" i="3"/>
  <c r="Q421" i="3"/>
  <c r="K424" i="3"/>
  <c r="M423" i="3"/>
  <c r="O423" i="3" s="1"/>
  <c r="L423" i="3"/>
  <c r="N423" i="3" s="1"/>
  <c r="L416" i="1"/>
  <c r="M416" i="1"/>
  <c r="Q413" i="1"/>
  <c r="R413" i="1"/>
  <c r="Y413" i="1"/>
  <c r="S414" i="1"/>
  <c r="P415" i="1" s="1"/>
  <c r="O416" i="1"/>
  <c r="N416" i="1"/>
  <c r="L424" i="3" l="1"/>
  <c r="N424" i="3" s="1"/>
  <c r="K425" i="3"/>
  <c r="M424" i="3"/>
  <c r="O424" i="3" s="1"/>
  <c r="P423" i="3"/>
  <c r="S423" i="3" s="1"/>
  <c r="Y422" i="3"/>
  <c r="R422" i="3"/>
  <c r="Q422" i="3"/>
  <c r="L417" i="1"/>
  <c r="N417" i="1" s="1"/>
  <c r="M417" i="1"/>
  <c r="Q414" i="1"/>
  <c r="R414" i="1"/>
  <c r="Y414" i="1"/>
  <c r="S415" i="1"/>
  <c r="P416" i="1" s="1"/>
  <c r="O417" i="1"/>
  <c r="R423" i="3" l="1"/>
  <c r="Q423" i="3"/>
  <c r="P424" i="3"/>
  <c r="S424" i="3" s="1"/>
  <c r="Y423" i="3"/>
  <c r="M425" i="3"/>
  <c r="O425" i="3" s="1"/>
  <c r="L425" i="3"/>
  <c r="N425" i="3" s="1"/>
  <c r="K426" i="3"/>
  <c r="L418" i="1"/>
  <c r="N418" i="1" s="1"/>
  <c r="M418" i="1"/>
  <c r="O418" i="1" s="1"/>
  <c r="Q415" i="1"/>
  <c r="R415" i="1"/>
  <c r="Y415" i="1"/>
  <c r="S416" i="1"/>
  <c r="P417" i="1" s="1"/>
  <c r="Y424" i="3" l="1"/>
  <c r="R424" i="3"/>
  <c r="Q424" i="3"/>
  <c r="P425" i="3"/>
  <c r="S425" i="3" s="1"/>
  <c r="M426" i="3"/>
  <c r="O426" i="3" s="1"/>
  <c r="L426" i="3"/>
  <c r="N426" i="3" s="1"/>
  <c r="K427" i="3"/>
  <c r="L419" i="1"/>
  <c r="N419" i="1" s="1"/>
  <c r="M419" i="1"/>
  <c r="Q416" i="1"/>
  <c r="R416" i="1"/>
  <c r="Y416" i="1"/>
  <c r="S417" i="1"/>
  <c r="P418" i="1" s="1"/>
  <c r="O419" i="1"/>
  <c r="P426" i="3" l="1"/>
  <c r="S426" i="3" s="1"/>
  <c r="Y425" i="3"/>
  <c r="R425" i="3"/>
  <c r="Q425" i="3"/>
  <c r="K428" i="3"/>
  <c r="M427" i="3"/>
  <c r="O427" i="3" s="1"/>
  <c r="L427" i="3"/>
  <c r="N427" i="3" s="1"/>
  <c r="L420" i="1"/>
  <c r="N420" i="1" s="1"/>
  <c r="M420" i="1"/>
  <c r="Q417" i="1"/>
  <c r="R417" i="1"/>
  <c r="Y417" i="1"/>
  <c r="S418" i="1"/>
  <c r="P419" i="1" s="1"/>
  <c r="O420" i="1"/>
  <c r="O428" i="3" l="1"/>
  <c r="P427" i="3"/>
  <c r="S427" i="3" s="1"/>
  <c r="Y426" i="3"/>
  <c r="R426" i="3"/>
  <c r="Q426" i="3"/>
  <c r="L428" i="3"/>
  <c r="N428" i="3" s="1"/>
  <c r="K429" i="3"/>
  <c r="M428" i="3"/>
  <c r="L421" i="1"/>
  <c r="N421" i="1" s="1"/>
  <c r="M421" i="1"/>
  <c r="Q418" i="1"/>
  <c r="R418" i="1"/>
  <c r="Y418" i="1"/>
  <c r="S419" i="1"/>
  <c r="P420" i="1" s="1"/>
  <c r="O421" i="1"/>
  <c r="R427" i="3" l="1"/>
  <c r="Q427" i="3"/>
  <c r="P428" i="3"/>
  <c r="S428" i="3" s="1"/>
  <c r="Y427" i="3"/>
  <c r="M429" i="3"/>
  <c r="O429" i="3" s="1"/>
  <c r="L429" i="3"/>
  <c r="N429" i="3" s="1"/>
  <c r="K430" i="3"/>
  <c r="L422" i="1"/>
  <c r="N422" i="1" s="1"/>
  <c r="M422" i="1"/>
  <c r="Q419" i="1"/>
  <c r="R419" i="1"/>
  <c r="Y419" i="1"/>
  <c r="S420" i="1"/>
  <c r="P421" i="1" s="1"/>
  <c r="O422" i="1"/>
  <c r="Y428" i="3" l="1"/>
  <c r="R428" i="3"/>
  <c r="Q428" i="3"/>
  <c r="P429" i="3"/>
  <c r="S429" i="3" s="1"/>
  <c r="M430" i="3"/>
  <c r="O430" i="3" s="1"/>
  <c r="L430" i="3"/>
  <c r="N430" i="3" s="1"/>
  <c r="K431" i="3"/>
  <c r="L423" i="1"/>
  <c r="N423" i="1" s="1"/>
  <c r="M423" i="1"/>
  <c r="Q420" i="1"/>
  <c r="R420" i="1"/>
  <c r="Y420" i="1"/>
  <c r="S421" i="1"/>
  <c r="P422" i="1" s="1"/>
  <c r="O423" i="1"/>
  <c r="P430" i="3" l="1"/>
  <c r="S430" i="3" s="1"/>
  <c r="Y429" i="3"/>
  <c r="R429" i="3"/>
  <c r="Q429" i="3"/>
  <c r="K432" i="3"/>
  <c r="M431" i="3"/>
  <c r="O431" i="3" s="1"/>
  <c r="L431" i="3"/>
  <c r="N431" i="3" s="1"/>
  <c r="L424" i="1"/>
  <c r="M424" i="1"/>
  <c r="Q421" i="1"/>
  <c r="R421" i="1"/>
  <c r="Y421" i="1"/>
  <c r="S422" i="1"/>
  <c r="P423" i="1" s="1"/>
  <c r="N424" i="1"/>
  <c r="O424" i="1"/>
  <c r="L432" i="3" l="1"/>
  <c r="N432" i="3" s="1"/>
  <c r="K433" i="3"/>
  <c r="M432" i="3"/>
  <c r="O432" i="3" s="1"/>
  <c r="P431" i="3"/>
  <c r="S431" i="3" s="1"/>
  <c r="Y430" i="3"/>
  <c r="R430" i="3"/>
  <c r="Q430" i="3"/>
  <c r="L425" i="1"/>
  <c r="M425" i="1"/>
  <c r="Q422" i="1"/>
  <c r="R422" i="1"/>
  <c r="Y422" i="1"/>
  <c r="N425" i="1"/>
  <c r="O425" i="1"/>
  <c r="S423" i="1"/>
  <c r="P424" i="1" s="1"/>
  <c r="M433" i="3" l="1"/>
  <c r="O433" i="3" s="1"/>
  <c r="L433" i="3"/>
  <c r="N433" i="3" s="1"/>
  <c r="K434" i="3"/>
  <c r="R431" i="3"/>
  <c r="Q431" i="3"/>
  <c r="P432" i="3"/>
  <c r="S432" i="3" s="1"/>
  <c r="Y431" i="3"/>
  <c r="L426" i="1"/>
  <c r="N426" i="1" s="1"/>
  <c r="M426" i="1"/>
  <c r="Q423" i="1"/>
  <c r="R423" i="1"/>
  <c r="Y423" i="1"/>
  <c r="O426" i="1"/>
  <c r="S424" i="1"/>
  <c r="P425" i="1" s="1"/>
  <c r="Y432" i="3" l="1"/>
  <c r="R432" i="3"/>
  <c r="Q432" i="3"/>
  <c r="P433" i="3"/>
  <c r="S433" i="3" s="1"/>
  <c r="M434" i="3"/>
  <c r="O434" i="3" s="1"/>
  <c r="L434" i="3"/>
  <c r="N434" i="3" s="1"/>
  <c r="K435" i="3"/>
  <c r="L427" i="1"/>
  <c r="N427" i="1" s="1"/>
  <c r="M427" i="1"/>
  <c r="Q424" i="1"/>
  <c r="R424" i="1"/>
  <c r="Y424" i="1"/>
  <c r="O427" i="1"/>
  <c r="S425" i="1"/>
  <c r="P426" i="1" s="1"/>
  <c r="P434" i="3" l="1"/>
  <c r="S434" i="3" s="1"/>
  <c r="Y433" i="3"/>
  <c r="R433" i="3"/>
  <c r="Q433" i="3"/>
  <c r="K436" i="3"/>
  <c r="M435" i="3"/>
  <c r="O435" i="3" s="1"/>
  <c r="L435" i="3"/>
  <c r="N435" i="3" s="1"/>
  <c r="L428" i="1"/>
  <c r="N428" i="1" s="1"/>
  <c r="M428" i="1"/>
  <c r="Q425" i="1"/>
  <c r="R425" i="1"/>
  <c r="Y425" i="1"/>
  <c r="O428" i="1"/>
  <c r="S426" i="1"/>
  <c r="P427" i="1" s="1"/>
  <c r="O436" i="3" l="1"/>
  <c r="P435" i="3"/>
  <c r="S435" i="3" s="1"/>
  <c r="Y434" i="3"/>
  <c r="R434" i="3"/>
  <c r="Q434" i="3"/>
  <c r="L436" i="3"/>
  <c r="N436" i="3" s="1"/>
  <c r="K437" i="3"/>
  <c r="M436" i="3"/>
  <c r="L429" i="1"/>
  <c r="M429" i="1"/>
  <c r="Q426" i="1"/>
  <c r="R426" i="1"/>
  <c r="Y426" i="1"/>
  <c r="S427" i="1"/>
  <c r="P428" i="1" s="1"/>
  <c r="N429" i="1"/>
  <c r="O429" i="1"/>
  <c r="M437" i="3" l="1"/>
  <c r="O437" i="3" s="1"/>
  <c r="L437" i="3"/>
  <c r="N437" i="3" s="1"/>
  <c r="K438" i="3"/>
  <c r="R435" i="3"/>
  <c r="Q435" i="3"/>
  <c r="P436" i="3"/>
  <c r="S436" i="3" s="1"/>
  <c r="Y435" i="3"/>
  <c r="L430" i="1"/>
  <c r="M430" i="1"/>
  <c r="Q427" i="1"/>
  <c r="R427" i="1"/>
  <c r="Y427" i="1"/>
  <c r="O430" i="1"/>
  <c r="N430" i="1"/>
  <c r="S428" i="1"/>
  <c r="P429" i="1" s="1"/>
  <c r="Y436" i="3" l="1"/>
  <c r="R436" i="3"/>
  <c r="Q436" i="3"/>
  <c r="P437" i="3"/>
  <c r="S437" i="3" s="1"/>
  <c r="M438" i="3"/>
  <c r="O438" i="3" s="1"/>
  <c r="L438" i="3"/>
  <c r="N438" i="3" s="1"/>
  <c r="K439" i="3"/>
  <c r="L431" i="1"/>
  <c r="N431" i="1" s="1"/>
  <c r="M431" i="1"/>
  <c r="Q428" i="1"/>
  <c r="R428" i="1"/>
  <c r="Y428" i="1"/>
  <c r="O431" i="1"/>
  <c r="S429" i="1"/>
  <c r="P430" i="1" s="1"/>
  <c r="P438" i="3" l="1"/>
  <c r="S438" i="3" s="1"/>
  <c r="Y437" i="3"/>
  <c r="R437" i="3"/>
  <c r="Q437" i="3"/>
  <c r="K440" i="3"/>
  <c r="M439" i="3"/>
  <c r="O439" i="3" s="1"/>
  <c r="L439" i="3"/>
  <c r="N439" i="3" s="1"/>
  <c r="L432" i="1"/>
  <c r="N432" i="1" s="1"/>
  <c r="M432" i="1"/>
  <c r="Q429" i="1"/>
  <c r="R429" i="1"/>
  <c r="Y429" i="1"/>
  <c r="S430" i="1"/>
  <c r="P431" i="1" s="1"/>
  <c r="O432" i="1"/>
  <c r="L440" i="3" l="1"/>
  <c r="N440" i="3" s="1"/>
  <c r="K441" i="3"/>
  <c r="M440" i="3"/>
  <c r="O440" i="3" s="1"/>
  <c r="P439" i="3"/>
  <c r="S439" i="3" s="1"/>
  <c r="Y438" i="3"/>
  <c r="R438" i="3"/>
  <c r="Q438" i="3"/>
  <c r="L433" i="1"/>
  <c r="N433" i="1" s="1"/>
  <c r="M433" i="1"/>
  <c r="Q430" i="1"/>
  <c r="R430" i="1"/>
  <c r="Y430" i="1"/>
  <c r="S431" i="1"/>
  <c r="P432" i="1" s="1"/>
  <c r="O433" i="1"/>
  <c r="R439" i="3" l="1"/>
  <c r="Q439" i="3"/>
  <c r="P440" i="3"/>
  <c r="S440" i="3" s="1"/>
  <c r="Y439" i="3"/>
  <c r="M441" i="3"/>
  <c r="O441" i="3" s="1"/>
  <c r="L441" i="3"/>
  <c r="N441" i="3" s="1"/>
  <c r="K442" i="3"/>
  <c r="L434" i="1"/>
  <c r="N434" i="1" s="1"/>
  <c r="M434" i="1"/>
  <c r="O434" i="1" s="1"/>
  <c r="Q431" i="1"/>
  <c r="R431" i="1"/>
  <c r="Y431" i="1"/>
  <c r="S432" i="1"/>
  <c r="P433" i="1" s="1"/>
  <c r="Y440" i="3" l="1"/>
  <c r="R440" i="3"/>
  <c r="Q440" i="3"/>
  <c r="P441" i="3"/>
  <c r="S441" i="3" s="1"/>
  <c r="M442" i="3"/>
  <c r="O442" i="3" s="1"/>
  <c r="L442" i="3"/>
  <c r="N442" i="3" s="1"/>
  <c r="K443" i="3"/>
  <c r="L435" i="1"/>
  <c r="N435" i="1" s="1"/>
  <c r="M435" i="1"/>
  <c r="Q432" i="1"/>
  <c r="R432" i="1"/>
  <c r="Y432" i="1"/>
  <c r="S433" i="1"/>
  <c r="P434" i="1" s="1"/>
  <c r="O435" i="1"/>
  <c r="P442" i="3" l="1"/>
  <c r="S442" i="3" s="1"/>
  <c r="Y441" i="3"/>
  <c r="R441" i="3"/>
  <c r="Q441" i="3"/>
  <c r="K444" i="3"/>
  <c r="M443" i="3"/>
  <c r="O443" i="3" s="1"/>
  <c r="L443" i="3"/>
  <c r="N443" i="3" s="1"/>
  <c r="L436" i="1"/>
  <c r="N436" i="1" s="1"/>
  <c r="M436" i="1"/>
  <c r="Q433" i="1"/>
  <c r="R433" i="1"/>
  <c r="Y433" i="1"/>
  <c r="O436" i="1"/>
  <c r="S434" i="1"/>
  <c r="P435" i="1" s="1"/>
  <c r="L444" i="3" l="1"/>
  <c r="N444" i="3" s="1"/>
  <c r="K445" i="3"/>
  <c r="M444" i="3"/>
  <c r="O444" i="3" s="1"/>
  <c r="P443" i="3"/>
  <c r="S443" i="3" s="1"/>
  <c r="Y442" i="3"/>
  <c r="R442" i="3"/>
  <c r="Q442" i="3"/>
  <c r="L437" i="1"/>
  <c r="N437" i="1" s="1"/>
  <c r="M437" i="1"/>
  <c r="Q434" i="1"/>
  <c r="R434" i="1"/>
  <c r="Y434" i="1"/>
  <c r="S435" i="1"/>
  <c r="P436" i="1" s="1"/>
  <c r="O437" i="1"/>
  <c r="R443" i="3" l="1"/>
  <c r="Q443" i="3"/>
  <c r="P444" i="3"/>
  <c r="S444" i="3" s="1"/>
  <c r="Y443" i="3"/>
  <c r="M445" i="3"/>
  <c r="O445" i="3" s="1"/>
  <c r="L445" i="3"/>
  <c r="N445" i="3" s="1"/>
  <c r="K446" i="3"/>
  <c r="L438" i="1"/>
  <c r="N438" i="1" s="1"/>
  <c r="M438" i="1"/>
  <c r="Q435" i="1"/>
  <c r="R435" i="1"/>
  <c r="Y435" i="1"/>
  <c r="O438" i="1"/>
  <c r="S436" i="1"/>
  <c r="P437" i="1" s="1"/>
  <c r="Y444" i="3" l="1"/>
  <c r="R444" i="3"/>
  <c r="Q444" i="3"/>
  <c r="P445" i="3"/>
  <c r="S445" i="3" s="1"/>
  <c r="M446" i="3"/>
  <c r="O446" i="3" s="1"/>
  <c r="L446" i="3"/>
  <c r="N446" i="3" s="1"/>
  <c r="K447" i="3"/>
  <c r="L439" i="1"/>
  <c r="N439" i="1" s="1"/>
  <c r="M439" i="1"/>
  <c r="Q436" i="1"/>
  <c r="R436" i="1"/>
  <c r="Y436" i="1"/>
  <c r="S437" i="1"/>
  <c r="P438" i="1" s="1"/>
  <c r="O439" i="1"/>
  <c r="P446" i="3" l="1"/>
  <c r="S446" i="3" s="1"/>
  <c r="Y445" i="3"/>
  <c r="R445" i="3"/>
  <c r="Q445" i="3"/>
  <c r="K448" i="3"/>
  <c r="M447" i="3"/>
  <c r="O447" i="3" s="1"/>
  <c r="L447" i="3"/>
  <c r="N447" i="3" s="1"/>
  <c r="L440" i="1"/>
  <c r="N440" i="1" s="1"/>
  <c r="M440" i="1"/>
  <c r="Q437" i="1"/>
  <c r="R437" i="1"/>
  <c r="Y437" i="1"/>
  <c r="O440" i="1"/>
  <c r="S438" i="1"/>
  <c r="P439" i="1" s="1"/>
  <c r="K449" i="3" l="1"/>
  <c r="M448" i="3"/>
  <c r="O448" i="3" s="1"/>
  <c r="L448" i="3"/>
  <c r="N448" i="3" s="1"/>
  <c r="P447" i="3"/>
  <c r="S447" i="3" s="1"/>
  <c r="Y446" i="3"/>
  <c r="R446" i="3"/>
  <c r="Q446" i="3"/>
  <c r="L441" i="1"/>
  <c r="N441" i="1" s="1"/>
  <c r="M441" i="1"/>
  <c r="Q438" i="1"/>
  <c r="R438" i="1"/>
  <c r="Y438" i="1"/>
  <c r="S439" i="1"/>
  <c r="P440" i="1" s="1"/>
  <c r="O441" i="1"/>
  <c r="L449" i="3" l="1"/>
  <c r="N449" i="3" s="1"/>
  <c r="K450" i="3"/>
  <c r="M449" i="3"/>
  <c r="O449" i="3" s="1"/>
  <c r="Y447" i="3"/>
  <c r="P448" i="3"/>
  <c r="S448" i="3" s="1"/>
  <c r="R447" i="3"/>
  <c r="Q447" i="3"/>
  <c r="L442" i="1"/>
  <c r="N442" i="1" s="1"/>
  <c r="M442" i="1"/>
  <c r="O442" i="1" s="1"/>
  <c r="Q439" i="1"/>
  <c r="R439" i="1"/>
  <c r="Y439" i="1"/>
  <c r="S440" i="1"/>
  <c r="P441" i="1" s="1"/>
  <c r="P449" i="3" l="1"/>
  <c r="S449" i="3" s="1"/>
  <c r="R448" i="3"/>
  <c r="Q448" i="3"/>
  <c r="Y448" i="3"/>
  <c r="K451" i="3"/>
  <c r="M450" i="3"/>
  <c r="O450" i="3" s="1"/>
  <c r="L450" i="3"/>
  <c r="N450" i="3" s="1"/>
  <c r="L443" i="1"/>
  <c r="N443" i="1" s="1"/>
  <c r="M443" i="1"/>
  <c r="Q440" i="1"/>
  <c r="R440" i="1"/>
  <c r="Y440" i="1"/>
  <c r="S441" i="1"/>
  <c r="P442" i="1" s="1"/>
  <c r="O443" i="1"/>
  <c r="L451" i="3" l="1"/>
  <c r="N451" i="3" s="1"/>
  <c r="K452" i="3"/>
  <c r="M451" i="3"/>
  <c r="O451" i="3" s="1"/>
  <c r="P450" i="3"/>
  <c r="S450" i="3" s="1"/>
  <c r="Y449" i="3"/>
  <c r="R449" i="3"/>
  <c r="Q449" i="3"/>
  <c r="L444" i="1"/>
  <c r="M444" i="1"/>
  <c r="Q441" i="1"/>
  <c r="R441" i="1"/>
  <c r="Y441" i="1"/>
  <c r="N444" i="1"/>
  <c r="O444" i="1"/>
  <c r="S442" i="1"/>
  <c r="P443" i="1" s="1"/>
  <c r="R450" i="3" l="1"/>
  <c r="P451" i="3"/>
  <c r="S451" i="3" s="1"/>
  <c r="Y450" i="3"/>
  <c r="Q450" i="3"/>
  <c r="M452" i="3"/>
  <c r="O452" i="3" s="1"/>
  <c r="L452" i="3"/>
  <c r="N452" i="3" s="1"/>
  <c r="K453" i="3"/>
  <c r="L445" i="1"/>
  <c r="N445" i="1" s="1"/>
  <c r="M445" i="1"/>
  <c r="Q442" i="1"/>
  <c r="R442" i="1"/>
  <c r="Y442" i="1"/>
  <c r="S443" i="1"/>
  <c r="P444" i="1" s="1"/>
  <c r="O445" i="1"/>
  <c r="Y451" i="3" l="1"/>
  <c r="R451" i="3"/>
  <c r="Q451" i="3"/>
  <c r="P452" i="3"/>
  <c r="S452" i="3" s="1"/>
  <c r="M453" i="3"/>
  <c r="O453" i="3" s="1"/>
  <c r="L453" i="3"/>
  <c r="N453" i="3" s="1"/>
  <c r="K454" i="3"/>
  <c r="L446" i="1"/>
  <c r="N446" i="1" s="1"/>
  <c r="M446" i="1"/>
  <c r="Q443" i="1"/>
  <c r="R443" i="1"/>
  <c r="Y443" i="1"/>
  <c r="O446" i="1"/>
  <c r="S444" i="1"/>
  <c r="P445" i="1" s="1"/>
  <c r="P453" i="3" l="1"/>
  <c r="S453" i="3" s="1"/>
  <c r="Y452" i="3"/>
  <c r="R452" i="3"/>
  <c r="Q452" i="3"/>
  <c r="K455" i="3"/>
  <c r="M454" i="3"/>
  <c r="O454" i="3" s="1"/>
  <c r="L454" i="3"/>
  <c r="N454" i="3" s="1"/>
  <c r="L447" i="1"/>
  <c r="N447" i="1" s="1"/>
  <c r="M447" i="1"/>
  <c r="Q444" i="1"/>
  <c r="R444" i="1"/>
  <c r="Y444" i="1"/>
  <c r="S445" i="1"/>
  <c r="P446" i="1" s="1"/>
  <c r="O447" i="1"/>
  <c r="L455" i="3" l="1"/>
  <c r="N455" i="3" s="1"/>
  <c r="K456" i="3"/>
  <c r="M455" i="3"/>
  <c r="O455" i="3" s="1"/>
  <c r="P454" i="3"/>
  <c r="S454" i="3" s="1"/>
  <c r="Y453" i="3"/>
  <c r="R453" i="3"/>
  <c r="Q453" i="3"/>
  <c r="L448" i="1"/>
  <c r="N448" i="1" s="1"/>
  <c r="M448" i="1"/>
  <c r="Q445" i="1"/>
  <c r="R445" i="1"/>
  <c r="Y445" i="1"/>
  <c r="O448" i="1"/>
  <c r="S446" i="1"/>
  <c r="P447" i="1" s="1"/>
  <c r="M456" i="3" l="1"/>
  <c r="O456" i="3" s="1"/>
  <c r="L456" i="3"/>
  <c r="N456" i="3" s="1"/>
  <c r="K457" i="3"/>
  <c r="R454" i="3"/>
  <c r="Q454" i="3"/>
  <c r="P455" i="3"/>
  <c r="S455" i="3" s="1"/>
  <c r="Y454" i="3"/>
  <c r="L449" i="1"/>
  <c r="N449" i="1" s="1"/>
  <c r="M449" i="1"/>
  <c r="Q446" i="1"/>
  <c r="R446" i="1"/>
  <c r="Y446" i="1"/>
  <c r="S447" i="1"/>
  <c r="P448" i="1" s="1"/>
  <c r="O449" i="1"/>
  <c r="Y455" i="3" l="1"/>
  <c r="R455" i="3"/>
  <c r="Q455" i="3"/>
  <c r="P456" i="3"/>
  <c r="S456" i="3" s="1"/>
  <c r="M457" i="3"/>
  <c r="O457" i="3" s="1"/>
  <c r="L457" i="3"/>
  <c r="N457" i="3" s="1"/>
  <c r="K458" i="3"/>
  <c r="L450" i="1"/>
  <c r="N450" i="1" s="1"/>
  <c r="M450" i="1"/>
  <c r="Q447" i="1"/>
  <c r="R447" i="1"/>
  <c r="Y447" i="1"/>
  <c r="O450" i="1"/>
  <c r="S448" i="1"/>
  <c r="P449" i="1" s="1"/>
  <c r="P457" i="3" l="1"/>
  <c r="S457" i="3" s="1"/>
  <c r="Y456" i="3"/>
  <c r="R456" i="3"/>
  <c r="Q456" i="3"/>
  <c r="K459" i="3"/>
  <c r="M458" i="3"/>
  <c r="O458" i="3" s="1"/>
  <c r="L458" i="3"/>
  <c r="N458" i="3" s="1"/>
  <c r="L451" i="1"/>
  <c r="N451" i="1" s="1"/>
  <c r="M451" i="1"/>
  <c r="Q448" i="1"/>
  <c r="R448" i="1"/>
  <c r="Y448" i="1"/>
  <c r="S449" i="1"/>
  <c r="P450" i="1" s="1"/>
  <c r="O451" i="1"/>
  <c r="L459" i="3" l="1"/>
  <c r="N459" i="3" s="1"/>
  <c r="K460" i="3"/>
  <c r="M459" i="3"/>
  <c r="O459" i="3" s="1"/>
  <c r="P458" i="3"/>
  <c r="S458" i="3" s="1"/>
  <c r="Y457" i="3"/>
  <c r="R457" i="3"/>
  <c r="Q457" i="3"/>
  <c r="L452" i="1"/>
  <c r="N452" i="1" s="1"/>
  <c r="M452" i="1"/>
  <c r="Q449" i="1"/>
  <c r="R449" i="1"/>
  <c r="Y449" i="1"/>
  <c r="O452" i="1"/>
  <c r="S450" i="1"/>
  <c r="P451" i="1" s="1"/>
  <c r="R458" i="3" l="1"/>
  <c r="Q458" i="3"/>
  <c r="P459" i="3"/>
  <c r="S459" i="3" s="1"/>
  <c r="Y458" i="3"/>
  <c r="M460" i="3"/>
  <c r="O460" i="3" s="1"/>
  <c r="L460" i="3"/>
  <c r="N460" i="3" s="1"/>
  <c r="K461" i="3"/>
  <c r="L453" i="1"/>
  <c r="N453" i="1" s="1"/>
  <c r="M453" i="1"/>
  <c r="Q450" i="1"/>
  <c r="R450" i="1"/>
  <c r="Y450" i="1"/>
  <c r="S451" i="1"/>
  <c r="P452" i="1" s="1"/>
  <c r="O453" i="1"/>
  <c r="O461" i="3" l="1"/>
  <c r="Y459" i="3"/>
  <c r="R459" i="3"/>
  <c r="Q459" i="3"/>
  <c r="P460" i="3"/>
  <c r="S460" i="3" s="1"/>
  <c r="M461" i="3"/>
  <c r="L461" i="3"/>
  <c r="N461" i="3" s="1"/>
  <c r="K462" i="3"/>
  <c r="L454" i="1"/>
  <c r="N454" i="1" s="1"/>
  <c r="M454" i="1"/>
  <c r="Q451" i="1"/>
  <c r="R451" i="1"/>
  <c r="Y451" i="1"/>
  <c r="S452" i="1"/>
  <c r="P453" i="1" s="1"/>
  <c r="O454" i="1"/>
  <c r="P461" i="3" l="1"/>
  <c r="S461" i="3" s="1"/>
  <c r="Y460" i="3"/>
  <c r="R460" i="3"/>
  <c r="Q460" i="3"/>
  <c r="K463" i="3"/>
  <c r="M462" i="3"/>
  <c r="O462" i="3" s="1"/>
  <c r="L462" i="3"/>
  <c r="N462" i="3" s="1"/>
  <c r="L455" i="1"/>
  <c r="N455" i="1" s="1"/>
  <c r="M455" i="1"/>
  <c r="Q452" i="1"/>
  <c r="R452" i="1"/>
  <c r="Y452" i="1"/>
  <c r="S453" i="1"/>
  <c r="P454" i="1" s="1"/>
  <c r="O455" i="1"/>
  <c r="L463" i="3" l="1"/>
  <c r="N463" i="3" s="1"/>
  <c r="K464" i="3"/>
  <c r="M463" i="3"/>
  <c r="O463" i="3" s="1"/>
  <c r="P462" i="3"/>
  <c r="S462" i="3" s="1"/>
  <c r="Y461" i="3"/>
  <c r="R461" i="3"/>
  <c r="Q461" i="3"/>
  <c r="L456" i="1"/>
  <c r="N456" i="1" s="1"/>
  <c r="M456" i="1"/>
  <c r="O456" i="1" s="1"/>
  <c r="Q453" i="1"/>
  <c r="R453" i="1"/>
  <c r="Y453" i="1"/>
  <c r="S454" i="1"/>
  <c r="P455" i="1" s="1"/>
  <c r="M464" i="3" l="1"/>
  <c r="O464" i="3" s="1"/>
  <c r="L464" i="3"/>
  <c r="N464" i="3" s="1"/>
  <c r="K465" i="3"/>
  <c r="R462" i="3"/>
  <c r="Q462" i="3"/>
  <c r="P463" i="3"/>
  <c r="S463" i="3" s="1"/>
  <c r="Y462" i="3"/>
  <c r="L457" i="1"/>
  <c r="N457" i="1" s="1"/>
  <c r="M457" i="1"/>
  <c r="Q454" i="1"/>
  <c r="R454" i="1"/>
  <c r="Y454" i="1"/>
  <c r="S455" i="1"/>
  <c r="P456" i="1" s="1"/>
  <c r="O457" i="1"/>
  <c r="O465" i="3" l="1"/>
  <c r="M465" i="3"/>
  <c r="L465" i="3"/>
  <c r="N465" i="3" s="1"/>
  <c r="K466" i="3"/>
  <c r="Y463" i="3"/>
  <c r="R463" i="3"/>
  <c r="Q463" i="3"/>
  <c r="P464" i="3"/>
  <c r="S464" i="3" s="1"/>
  <c r="L458" i="1"/>
  <c r="N458" i="1" s="1"/>
  <c r="M458" i="1"/>
  <c r="Q455" i="1"/>
  <c r="R455" i="1"/>
  <c r="Y455" i="1"/>
  <c r="S456" i="1"/>
  <c r="P457" i="1" s="1"/>
  <c r="O458" i="1"/>
  <c r="K467" i="3" l="1"/>
  <c r="M466" i="3"/>
  <c r="O466" i="3" s="1"/>
  <c r="L466" i="3"/>
  <c r="N466" i="3" s="1"/>
  <c r="P465" i="3"/>
  <c r="S465" i="3" s="1"/>
  <c r="Y464" i="3"/>
  <c r="R464" i="3"/>
  <c r="Q464" i="3"/>
  <c r="L459" i="1"/>
  <c r="N459" i="1" s="1"/>
  <c r="M459" i="1"/>
  <c r="Q456" i="1"/>
  <c r="R456" i="1"/>
  <c r="Y456" i="1"/>
  <c r="S457" i="1"/>
  <c r="P458" i="1" s="1"/>
  <c r="O459" i="1"/>
  <c r="L467" i="3" l="1"/>
  <c r="N467" i="3" s="1"/>
  <c r="K468" i="3"/>
  <c r="M467" i="3"/>
  <c r="O467" i="3" s="1"/>
  <c r="P466" i="3"/>
  <c r="S466" i="3" s="1"/>
  <c r="Y465" i="3"/>
  <c r="R465" i="3"/>
  <c r="Q465" i="3"/>
  <c r="L460" i="1"/>
  <c r="N460" i="1" s="1"/>
  <c r="M460" i="1"/>
  <c r="Q457" i="1"/>
  <c r="R457" i="1"/>
  <c r="Y457" i="1"/>
  <c r="S458" i="1"/>
  <c r="P459" i="1" s="1"/>
  <c r="O460" i="1"/>
  <c r="R466" i="3" l="1"/>
  <c r="Q466" i="3"/>
  <c r="P467" i="3"/>
  <c r="S467" i="3" s="1"/>
  <c r="Y466" i="3"/>
  <c r="M468" i="3"/>
  <c r="O468" i="3" s="1"/>
  <c r="L468" i="3"/>
  <c r="N468" i="3" s="1"/>
  <c r="K469" i="3"/>
  <c r="L461" i="1"/>
  <c r="N461" i="1" s="1"/>
  <c r="M461" i="1"/>
  <c r="Q458" i="1"/>
  <c r="R458" i="1"/>
  <c r="Y458" i="1"/>
  <c r="S459" i="1"/>
  <c r="P460" i="1" s="1"/>
  <c r="O461" i="1"/>
  <c r="Y467" i="3" l="1"/>
  <c r="R467" i="3"/>
  <c r="Q467" i="3"/>
  <c r="P468" i="3"/>
  <c r="S468" i="3" s="1"/>
  <c r="M469" i="3"/>
  <c r="O469" i="3" s="1"/>
  <c r="L469" i="3"/>
  <c r="N469" i="3" s="1"/>
  <c r="K470" i="3"/>
  <c r="L462" i="1"/>
  <c r="N462" i="1" s="1"/>
  <c r="M462" i="1"/>
  <c r="Q459" i="1"/>
  <c r="R459" i="1"/>
  <c r="Y459" i="1"/>
  <c r="S460" i="1"/>
  <c r="P461" i="1" s="1"/>
  <c r="O462" i="1"/>
  <c r="P469" i="3" l="1"/>
  <c r="S469" i="3" s="1"/>
  <c r="Y468" i="3"/>
  <c r="R468" i="3"/>
  <c r="Q468" i="3"/>
  <c r="K471" i="3"/>
  <c r="M470" i="3"/>
  <c r="O470" i="3" s="1"/>
  <c r="L470" i="3"/>
  <c r="N470" i="3" s="1"/>
  <c r="L463" i="1"/>
  <c r="N463" i="1" s="1"/>
  <c r="M463" i="1"/>
  <c r="Q460" i="1"/>
  <c r="R460" i="1"/>
  <c r="Y460" i="1"/>
  <c r="S461" i="1"/>
  <c r="P462" i="1" s="1"/>
  <c r="O463" i="1"/>
  <c r="L471" i="3" l="1"/>
  <c r="N471" i="3" s="1"/>
  <c r="K472" i="3"/>
  <c r="M471" i="3"/>
  <c r="O471" i="3" s="1"/>
  <c r="P470" i="3"/>
  <c r="S470" i="3" s="1"/>
  <c r="Y469" i="3"/>
  <c r="R469" i="3"/>
  <c r="Q469" i="3"/>
  <c r="L464" i="1"/>
  <c r="N464" i="1" s="1"/>
  <c r="M464" i="1"/>
  <c r="Q461" i="1"/>
  <c r="R461" i="1"/>
  <c r="Y461" i="1"/>
  <c r="S462" i="1"/>
  <c r="P463" i="1" s="1"/>
  <c r="O464" i="1"/>
  <c r="M472" i="3" l="1"/>
  <c r="O472" i="3" s="1"/>
  <c r="L472" i="3"/>
  <c r="N472" i="3" s="1"/>
  <c r="K473" i="3"/>
  <c r="R470" i="3"/>
  <c r="Q470" i="3"/>
  <c r="P471" i="3"/>
  <c r="S471" i="3" s="1"/>
  <c r="Y470" i="3"/>
  <c r="L465" i="1"/>
  <c r="N465" i="1" s="1"/>
  <c r="M465" i="1"/>
  <c r="O465" i="1" s="1"/>
  <c r="Q462" i="1"/>
  <c r="R462" i="1"/>
  <c r="Y462" i="1"/>
  <c r="S463" i="1"/>
  <c r="P464" i="1" s="1"/>
  <c r="M473" i="3" l="1"/>
  <c r="O473" i="3" s="1"/>
  <c r="L473" i="3"/>
  <c r="N473" i="3" s="1"/>
  <c r="K474" i="3"/>
  <c r="Y471" i="3"/>
  <c r="R471" i="3"/>
  <c r="Q471" i="3"/>
  <c r="P472" i="3"/>
  <c r="S472" i="3" s="1"/>
  <c r="L466" i="1"/>
  <c r="N466" i="1" s="1"/>
  <c r="M466" i="1"/>
  <c r="O466" i="1" s="1"/>
  <c r="Q463" i="1"/>
  <c r="R463" i="1"/>
  <c r="Y463" i="1"/>
  <c r="S464" i="1"/>
  <c r="P465" i="1" s="1"/>
  <c r="K475" i="3" l="1"/>
  <c r="M474" i="3"/>
  <c r="O474" i="3" s="1"/>
  <c r="L474" i="3"/>
  <c r="N474" i="3" s="1"/>
  <c r="P473" i="3"/>
  <c r="S473" i="3" s="1"/>
  <c r="Y472" i="3"/>
  <c r="R472" i="3"/>
  <c r="Q472" i="3"/>
  <c r="L467" i="1"/>
  <c r="N467" i="1" s="1"/>
  <c r="M467" i="1"/>
  <c r="Q464" i="1"/>
  <c r="R464" i="1"/>
  <c r="Y464" i="1"/>
  <c r="S465" i="1"/>
  <c r="P466" i="1" s="1"/>
  <c r="O467" i="1"/>
  <c r="O475" i="3" l="1"/>
  <c r="P474" i="3"/>
  <c r="S474" i="3" s="1"/>
  <c r="Y473" i="3"/>
  <c r="R473" i="3"/>
  <c r="Q473" i="3"/>
  <c r="L475" i="3"/>
  <c r="N475" i="3" s="1"/>
  <c r="K476" i="3"/>
  <c r="M475" i="3"/>
  <c r="L468" i="1"/>
  <c r="N468" i="1" s="1"/>
  <c r="M468" i="1"/>
  <c r="Q465" i="1"/>
  <c r="R465" i="1"/>
  <c r="Y465" i="1"/>
  <c r="S466" i="1"/>
  <c r="P467" i="1" s="1"/>
  <c r="O468" i="1"/>
  <c r="R474" i="3" l="1"/>
  <c r="Q474" i="3"/>
  <c r="P475" i="3"/>
  <c r="S475" i="3" s="1"/>
  <c r="Y474" i="3"/>
  <c r="M476" i="3"/>
  <c r="O476" i="3" s="1"/>
  <c r="L476" i="3"/>
  <c r="N476" i="3" s="1"/>
  <c r="K477" i="3"/>
  <c r="L469" i="1"/>
  <c r="N469" i="1" s="1"/>
  <c r="M469" i="1"/>
  <c r="Q466" i="1"/>
  <c r="R466" i="1"/>
  <c r="Y466" i="1"/>
  <c r="S467" i="1"/>
  <c r="P468" i="1" s="1"/>
  <c r="O469" i="1"/>
  <c r="Y475" i="3" l="1"/>
  <c r="R475" i="3"/>
  <c r="Q475" i="3"/>
  <c r="P476" i="3"/>
  <c r="S476" i="3" s="1"/>
  <c r="M477" i="3"/>
  <c r="O477" i="3" s="1"/>
  <c r="L477" i="3"/>
  <c r="N477" i="3" s="1"/>
  <c r="K478" i="3"/>
  <c r="L470" i="1"/>
  <c r="N470" i="1" s="1"/>
  <c r="M470" i="1"/>
  <c r="Q467" i="1"/>
  <c r="R467" i="1"/>
  <c r="Y467" i="1"/>
  <c r="S468" i="1"/>
  <c r="P469" i="1" s="1"/>
  <c r="O470" i="1"/>
  <c r="P477" i="3" l="1"/>
  <c r="S477" i="3" s="1"/>
  <c r="Y476" i="3"/>
  <c r="R476" i="3"/>
  <c r="Q476" i="3"/>
  <c r="K479" i="3"/>
  <c r="M478" i="3"/>
  <c r="O478" i="3" s="1"/>
  <c r="L478" i="3"/>
  <c r="N478" i="3" s="1"/>
  <c r="L471" i="1"/>
  <c r="N471" i="1" s="1"/>
  <c r="M471" i="1"/>
  <c r="Q468" i="1"/>
  <c r="R468" i="1"/>
  <c r="Y468" i="1"/>
  <c r="S469" i="1"/>
  <c r="P470" i="1" s="1"/>
  <c r="O471" i="1"/>
  <c r="L479" i="3" l="1"/>
  <c r="N479" i="3" s="1"/>
  <c r="K480" i="3"/>
  <c r="M479" i="3"/>
  <c r="O479" i="3" s="1"/>
  <c r="P478" i="3"/>
  <c r="S478" i="3" s="1"/>
  <c r="Y477" i="3"/>
  <c r="R477" i="3"/>
  <c r="Q477" i="3"/>
  <c r="L472" i="1"/>
  <c r="N472" i="1" s="1"/>
  <c r="M472" i="1"/>
  <c r="Q469" i="1"/>
  <c r="R469" i="1"/>
  <c r="Y469" i="1"/>
  <c r="S470" i="1"/>
  <c r="P471" i="1" s="1"/>
  <c r="O472" i="1"/>
  <c r="M480" i="3" l="1"/>
  <c r="O480" i="3" s="1"/>
  <c r="L480" i="3"/>
  <c r="N480" i="3" s="1"/>
  <c r="K481" i="3"/>
  <c r="R478" i="3"/>
  <c r="Q478" i="3"/>
  <c r="P479" i="3"/>
  <c r="S479" i="3" s="1"/>
  <c r="Y478" i="3"/>
  <c r="L473" i="1"/>
  <c r="M473" i="1"/>
  <c r="Q470" i="1"/>
  <c r="R470" i="1"/>
  <c r="Y470" i="1"/>
  <c r="S471" i="1"/>
  <c r="P472" i="1" s="1"/>
  <c r="O473" i="1"/>
  <c r="N473" i="1"/>
  <c r="Y479" i="3" l="1"/>
  <c r="R479" i="3"/>
  <c r="Q479" i="3"/>
  <c r="P480" i="3"/>
  <c r="S480" i="3" s="1"/>
  <c r="M481" i="3"/>
  <c r="O481" i="3" s="1"/>
  <c r="L481" i="3"/>
  <c r="N481" i="3" s="1"/>
  <c r="K482" i="3"/>
  <c r="L474" i="1"/>
  <c r="N474" i="1" s="1"/>
  <c r="M474" i="1"/>
  <c r="Q471" i="1"/>
  <c r="R471" i="1"/>
  <c r="Y471" i="1"/>
  <c r="S472" i="1"/>
  <c r="P473" i="1" s="1"/>
  <c r="O474" i="1"/>
  <c r="P481" i="3" l="1"/>
  <c r="S481" i="3" s="1"/>
  <c r="Y480" i="3"/>
  <c r="R480" i="3"/>
  <c r="Q480" i="3"/>
  <c r="K483" i="3"/>
  <c r="M482" i="3"/>
  <c r="O482" i="3" s="1"/>
  <c r="L482" i="3"/>
  <c r="N482" i="3" s="1"/>
  <c r="L475" i="1"/>
  <c r="N475" i="1" s="1"/>
  <c r="M475" i="1"/>
  <c r="Q472" i="1"/>
  <c r="R472" i="1"/>
  <c r="Y472" i="1"/>
  <c r="S473" i="1"/>
  <c r="P474" i="1" s="1"/>
  <c r="O475" i="1"/>
  <c r="L483" i="3" l="1"/>
  <c r="N483" i="3" s="1"/>
  <c r="K484" i="3"/>
  <c r="M483" i="3"/>
  <c r="O483" i="3" s="1"/>
  <c r="P482" i="3"/>
  <c r="S482" i="3" s="1"/>
  <c r="Y481" i="3"/>
  <c r="R481" i="3"/>
  <c r="Q481" i="3"/>
  <c r="L476" i="1"/>
  <c r="N476" i="1" s="1"/>
  <c r="M476" i="1"/>
  <c r="Q473" i="1"/>
  <c r="R473" i="1"/>
  <c r="Y473" i="1"/>
  <c r="O476" i="1"/>
  <c r="S474" i="1"/>
  <c r="P475" i="1" s="1"/>
  <c r="M484" i="3" l="1"/>
  <c r="O484" i="3" s="1"/>
  <c r="L484" i="3"/>
  <c r="N484" i="3" s="1"/>
  <c r="K485" i="3"/>
  <c r="R482" i="3"/>
  <c r="Q482" i="3"/>
  <c r="P483" i="3"/>
  <c r="S483" i="3" s="1"/>
  <c r="Y482" i="3"/>
  <c r="L477" i="1"/>
  <c r="N477" i="1" s="1"/>
  <c r="M477" i="1"/>
  <c r="Q474" i="1"/>
  <c r="R474" i="1"/>
  <c r="Y474" i="1"/>
  <c r="S475" i="1"/>
  <c r="P476" i="1" s="1"/>
  <c r="O477" i="1"/>
  <c r="Y483" i="3" l="1"/>
  <c r="R483" i="3"/>
  <c r="Q483" i="3"/>
  <c r="P484" i="3"/>
  <c r="S484" i="3" s="1"/>
  <c r="M485" i="3"/>
  <c r="O485" i="3" s="1"/>
  <c r="L485" i="3"/>
  <c r="N485" i="3" s="1"/>
  <c r="K486" i="3"/>
  <c r="L478" i="1"/>
  <c r="N478" i="1" s="1"/>
  <c r="M478" i="1"/>
  <c r="Q475" i="1"/>
  <c r="R475" i="1"/>
  <c r="Y475" i="1"/>
  <c r="S476" i="1"/>
  <c r="P477" i="1" s="1"/>
  <c r="O478" i="1"/>
  <c r="P485" i="3" l="1"/>
  <c r="S485" i="3" s="1"/>
  <c r="Y484" i="3"/>
  <c r="R484" i="3"/>
  <c r="Q484" i="3"/>
  <c r="K487" i="3"/>
  <c r="M486" i="3"/>
  <c r="O486" i="3" s="1"/>
  <c r="L486" i="3"/>
  <c r="N486" i="3" s="1"/>
  <c r="L479" i="1"/>
  <c r="N479" i="1" s="1"/>
  <c r="M479" i="1"/>
  <c r="Q476" i="1"/>
  <c r="R476" i="1"/>
  <c r="Y476" i="1"/>
  <c r="S477" i="1"/>
  <c r="P478" i="1" s="1"/>
  <c r="O479" i="1"/>
  <c r="L487" i="3" l="1"/>
  <c r="N487" i="3" s="1"/>
  <c r="K488" i="3"/>
  <c r="M487" i="3"/>
  <c r="O487" i="3" s="1"/>
  <c r="P486" i="3"/>
  <c r="S486" i="3" s="1"/>
  <c r="Y485" i="3"/>
  <c r="R485" i="3"/>
  <c r="Q485" i="3"/>
  <c r="L480" i="1"/>
  <c r="N480" i="1" s="1"/>
  <c r="M480" i="1"/>
  <c r="Q477" i="1"/>
  <c r="R477" i="1"/>
  <c r="Y477" i="1"/>
  <c r="S478" i="1"/>
  <c r="P479" i="1" s="1"/>
  <c r="O480" i="1"/>
  <c r="R486" i="3" l="1"/>
  <c r="Q486" i="3"/>
  <c r="P487" i="3"/>
  <c r="S487" i="3" s="1"/>
  <c r="Y486" i="3"/>
  <c r="M488" i="3"/>
  <c r="O488" i="3" s="1"/>
  <c r="L488" i="3"/>
  <c r="N488" i="3" s="1"/>
  <c r="K489" i="3"/>
  <c r="L481" i="1"/>
  <c r="N481" i="1" s="1"/>
  <c r="M481" i="1"/>
  <c r="Q478" i="1"/>
  <c r="R478" i="1"/>
  <c r="Y478" i="1"/>
  <c r="S479" i="1"/>
  <c r="P480" i="1" s="1"/>
  <c r="O481" i="1"/>
  <c r="Y487" i="3" l="1"/>
  <c r="R487" i="3"/>
  <c r="Q487" i="3"/>
  <c r="P488" i="3"/>
  <c r="S488" i="3" s="1"/>
  <c r="M489" i="3"/>
  <c r="O489" i="3" s="1"/>
  <c r="L489" i="3"/>
  <c r="N489" i="3" s="1"/>
  <c r="K490" i="3"/>
  <c r="L482" i="1"/>
  <c r="M482" i="1"/>
  <c r="Q479" i="1"/>
  <c r="R479" i="1"/>
  <c r="Y479" i="1"/>
  <c r="S480" i="1"/>
  <c r="P481" i="1" s="1"/>
  <c r="O482" i="1"/>
  <c r="N482" i="1"/>
  <c r="P489" i="3" l="1"/>
  <c r="S489" i="3" s="1"/>
  <c r="Y488" i="3"/>
  <c r="R488" i="3"/>
  <c r="Q488" i="3"/>
  <c r="K491" i="3"/>
  <c r="M490" i="3"/>
  <c r="O490" i="3" s="1"/>
  <c r="L490" i="3"/>
  <c r="N490" i="3" s="1"/>
  <c r="L483" i="1"/>
  <c r="N483" i="1" s="1"/>
  <c r="M483" i="1"/>
  <c r="Q480" i="1"/>
  <c r="R480" i="1"/>
  <c r="Y480" i="1"/>
  <c r="S481" i="1"/>
  <c r="P482" i="1" s="1"/>
  <c r="O483" i="1"/>
  <c r="L491" i="3" l="1"/>
  <c r="N491" i="3" s="1"/>
  <c r="K492" i="3"/>
  <c r="M491" i="3"/>
  <c r="O491" i="3" s="1"/>
  <c r="P490" i="3"/>
  <c r="S490" i="3" s="1"/>
  <c r="Y489" i="3"/>
  <c r="R489" i="3"/>
  <c r="Q489" i="3"/>
  <c r="L484" i="1"/>
  <c r="N484" i="1" s="1"/>
  <c r="M484" i="1"/>
  <c r="Q481" i="1"/>
  <c r="R481" i="1"/>
  <c r="Y481" i="1"/>
  <c r="O484" i="1"/>
  <c r="S482" i="1"/>
  <c r="P483" i="1" s="1"/>
  <c r="M492" i="3" l="1"/>
  <c r="O492" i="3" s="1"/>
  <c r="L492" i="3"/>
  <c r="N492" i="3" s="1"/>
  <c r="K493" i="3"/>
  <c r="R490" i="3"/>
  <c r="Q490" i="3"/>
  <c r="P491" i="3"/>
  <c r="S491" i="3" s="1"/>
  <c r="Y490" i="3"/>
  <c r="L485" i="1"/>
  <c r="M485" i="1"/>
  <c r="Q482" i="1"/>
  <c r="R482" i="1"/>
  <c r="Y482" i="1"/>
  <c r="S483" i="1"/>
  <c r="P484" i="1" s="1"/>
  <c r="N485" i="1"/>
  <c r="O485" i="1"/>
  <c r="M493" i="3" l="1"/>
  <c r="O493" i="3" s="1"/>
  <c r="L493" i="3"/>
  <c r="N493" i="3" s="1"/>
  <c r="K494" i="3"/>
  <c r="Y491" i="3"/>
  <c r="R491" i="3"/>
  <c r="Q491" i="3"/>
  <c r="P492" i="3"/>
  <c r="S492" i="3" s="1"/>
  <c r="L486" i="1"/>
  <c r="N486" i="1" s="1"/>
  <c r="M486" i="1"/>
  <c r="Q483" i="1"/>
  <c r="R483" i="1"/>
  <c r="Y483" i="1"/>
  <c r="S484" i="1"/>
  <c r="P485" i="1" s="1"/>
  <c r="O486" i="1"/>
  <c r="K495" i="3" l="1"/>
  <c r="M494" i="3"/>
  <c r="O494" i="3" s="1"/>
  <c r="L494" i="3"/>
  <c r="N494" i="3" s="1"/>
  <c r="P493" i="3"/>
  <c r="S493" i="3" s="1"/>
  <c r="Y492" i="3"/>
  <c r="R492" i="3"/>
  <c r="Q492" i="3"/>
  <c r="L487" i="1"/>
  <c r="N487" i="1" s="1"/>
  <c r="M487" i="1"/>
  <c r="Q484" i="1"/>
  <c r="R484" i="1"/>
  <c r="Y484" i="1"/>
  <c r="S485" i="1"/>
  <c r="P486" i="1" s="1"/>
  <c r="O487" i="1"/>
  <c r="L495" i="3" l="1"/>
  <c r="N495" i="3" s="1"/>
  <c r="K496" i="3"/>
  <c r="M495" i="3"/>
  <c r="O495" i="3" s="1"/>
  <c r="P494" i="3"/>
  <c r="S494" i="3" s="1"/>
  <c r="Y493" i="3"/>
  <c r="R493" i="3"/>
  <c r="Q493" i="3"/>
  <c r="L488" i="1"/>
  <c r="N488" i="1" s="1"/>
  <c r="M488" i="1"/>
  <c r="Q485" i="1"/>
  <c r="R485" i="1"/>
  <c r="Y485" i="1"/>
  <c r="O488" i="1"/>
  <c r="S486" i="1"/>
  <c r="P487" i="1" s="1"/>
  <c r="R494" i="3" l="1"/>
  <c r="Q494" i="3"/>
  <c r="P495" i="3"/>
  <c r="S495" i="3" s="1"/>
  <c r="Y494" i="3"/>
  <c r="M496" i="3"/>
  <c r="O496" i="3" s="1"/>
  <c r="L496" i="3"/>
  <c r="N496" i="3" s="1"/>
  <c r="K497" i="3"/>
  <c r="L489" i="1"/>
  <c r="M489" i="1"/>
  <c r="Q486" i="1"/>
  <c r="R486" i="1"/>
  <c r="Y486" i="1"/>
  <c r="S487" i="1"/>
  <c r="P488" i="1" s="1"/>
  <c r="O489" i="1"/>
  <c r="N489" i="1"/>
  <c r="Y495" i="3" l="1"/>
  <c r="R495" i="3"/>
  <c r="Q495" i="3"/>
  <c r="P496" i="3"/>
  <c r="S496" i="3" s="1"/>
  <c r="M497" i="3"/>
  <c r="O497" i="3" s="1"/>
  <c r="L497" i="3"/>
  <c r="N497" i="3" s="1"/>
  <c r="K498" i="3"/>
  <c r="L490" i="1"/>
  <c r="N490" i="1" s="1"/>
  <c r="M490" i="1"/>
  <c r="Q487" i="1"/>
  <c r="R487" i="1"/>
  <c r="Y487" i="1"/>
  <c r="S488" i="1"/>
  <c r="P489" i="1" s="1"/>
  <c r="O490" i="1"/>
  <c r="P497" i="3" l="1"/>
  <c r="S497" i="3" s="1"/>
  <c r="Y496" i="3"/>
  <c r="R496" i="3"/>
  <c r="Q496" i="3"/>
  <c r="K499" i="3"/>
  <c r="M498" i="3"/>
  <c r="O498" i="3" s="1"/>
  <c r="L498" i="3"/>
  <c r="N498" i="3" s="1"/>
  <c r="L491" i="1"/>
  <c r="N491" i="1" s="1"/>
  <c r="M491" i="1"/>
  <c r="Q488" i="1"/>
  <c r="R488" i="1"/>
  <c r="Y488" i="1"/>
  <c r="S489" i="1"/>
  <c r="P490" i="1" s="1"/>
  <c r="O491" i="1"/>
  <c r="O499" i="3" l="1"/>
  <c r="P498" i="3"/>
  <c r="S498" i="3" s="1"/>
  <c r="Y497" i="3"/>
  <c r="R497" i="3"/>
  <c r="Q497" i="3"/>
  <c r="L499" i="3"/>
  <c r="N499" i="3" s="1"/>
  <c r="K500" i="3"/>
  <c r="M499" i="3"/>
  <c r="L492" i="1"/>
  <c r="M492" i="1"/>
  <c r="Q489" i="1"/>
  <c r="R489" i="1"/>
  <c r="Y489" i="1"/>
  <c r="N492" i="1"/>
  <c r="O492" i="1"/>
  <c r="S490" i="1"/>
  <c r="P491" i="1" s="1"/>
  <c r="M500" i="3" l="1"/>
  <c r="O500" i="3" s="1"/>
  <c r="L500" i="3"/>
  <c r="N500" i="3" s="1"/>
  <c r="K501" i="3"/>
  <c r="R498" i="3"/>
  <c r="Q498" i="3"/>
  <c r="P499" i="3"/>
  <c r="S499" i="3" s="1"/>
  <c r="Y498" i="3"/>
  <c r="L493" i="1"/>
  <c r="N493" i="1" s="1"/>
  <c r="M493" i="1"/>
  <c r="Q490" i="1"/>
  <c r="R490" i="1"/>
  <c r="Y490" i="1"/>
  <c r="S491" i="1"/>
  <c r="P492" i="1" s="1"/>
  <c r="O493" i="1"/>
  <c r="M501" i="3" l="1"/>
  <c r="O501" i="3" s="1"/>
  <c r="L501" i="3"/>
  <c r="N501" i="3" s="1"/>
  <c r="K502" i="3"/>
  <c r="Y499" i="3"/>
  <c r="R499" i="3"/>
  <c r="Q499" i="3"/>
  <c r="P500" i="3"/>
  <c r="S500" i="3" s="1"/>
  <c r="L494" i="1"/>
  <c r="N494" i="1" s="1"/>
  <c r="M494" i="1"/>
  <c r="Q491" i="1"/>
  <c r="R491" i="1"/>
  <c r="Y491" i="1"/>
  <c r="O494" i="1"/>
  <c r="S492" i="1"/>
  <c r="P493" i="1" s="1"/>
  <c r="K503" i="3" l="1"/>
  <c r="M502" i="3"/>
  <c r="O502" i="3" s="1"/>
  <c r="L502" i="3"/>
  <c r="N502" i="3" s="1"/>
  <c r="P501" i="3"/>
  <c r="S501" i="3" s="1"/>
  <c r="Y500" i="3"/>
  <c r="R500" i="3"/>
  <c r="Q500" i="3"/>
  <c r="L495" i="1"/>
  <c r="N495" i="1" s="1"/>
  <c r="M495" i="1"/>
  <c r="Q492" i="1"/>
  <c r="R492" i="1"/>
  <c r="Y492" i="1"/>
  <c r="O495" i="1"/>
  <c r="S493" i="1"/>
  <c r="P494" i="1" s="1"/>
  <c r="L503" i="3" l="1"/>
  <c r="N503" i="3" s="1"/>
  <c r="M503" i="3"/>
  <c r="O503" i="3" s="1"/>
  <c r="P502" i="3"/>
  <c r="S502" i="3" s="1"/>
  <c r="Y501" i="3"/>
  <c r="R501" i="3"/>
  <c r="Q501" i="3"/>
  <c r="L496" i="1"/>
  <c r="N496" i="1" s="1"/>
  <c r="M496" i="1"/>
  <c r="O496" i="1" s="1"/>
  <c r="Q493" i="1"/>
  <c r="R493" i="1"/>
  <c r="Y493" i="1"/>
  <c r="S494" i="1"/>
  <c r="P495" i="1" s="1"/>
  <c r="R502" i="3" l="1"/>
  <c r="Q502" i="3"/>
  <c r="P503" i="3"/>
  <c r="S503" i="3" s="1"/>
  <c r="Y502" i="3"/>
  <c r="L497" i="1"/>
  <c r="M497" i="1"/>
  <c r="O497" i="1" s="1"/>
  <c r="Q494" i="1"/>
  <c r="R494" i="1"/>
  <c r="Y494" i="1"/>
  <c r="S495" i="1"/>
  <c r="P496" i="1" s="1"/>
  <c r="N497" i="1"/>
  <c r="Y503" i="3" l="1"/>
  <c r="R503" i="3"/>
  <c r="Q503" i="3"/>
  <c r="L498" i="1"/>
  <c r="N498" i="1" s="1"/>
  <c r="M498" i="1"/>
  <c r="O498" i="1" s="1"/>
  <c r="Q495" i="1"/>
  <c r="R495" i="1"/>
  <c r="Y495" i="1"/>
  <c r="S496" i="1"/>
  <c r="P497" i="1" s="1"/>
  <c r="L499" i="1" l="1"/>
  <c r="M499" i="1"/>
  <c r="Q496" i="1"/>
  <c r="R496" i="1"/>
  <c r="Y496" i="1"/>
  <c r="O499" i="1"/>
  <c r="N499" i="1"/>
  <c r="S497" i="1"/>
  <c r="P498" i="1" s="1"/>
  <c r="L500" i="1" l="1"/>
  <c r="M500" i="1"/>
  <c r="Q497" i="1"/>
  <c r="R497" i="1"/>
  <c r="Y497" i="1"/>
  <c r="S498" i="1"/>
  <c r="P499" i="1" s="1"/>
  <c r="N500" i="1"/>
  <c r="O500" i="1"/>
  <c r="L501" i="1" l="1"/>
  <c r="M501" i="1"/>
  <c r="Q498" i="1"/>
  <c r="R498" i="1"/>
  <c r="Y498" i="1"/>
  <c r="N501" i="1"/>
  <c r="O501" i="1"/>
  <c r="S499" i="1"/>
  <c r="P500" i="1" s="1"/>
  <c r="L502" i="1" l="1"/>
  <c r="M502" i="1"/>
  <c r="Q499" i="1"/>
  <c r="R499" i="1"/>
  <c r="Y499" i="1"/>
  <c r="S500" i="1"/>
  <c r="P501" i="1" s="1"/>
  <c r="N502" i="1"/>
  <c r="O502" i="1"/>
  <c r="L503" i="1" l="1"/>
  <c r="M503" i="1"/>
  <c r="Q500" i="1"/>
  <c r="R500" i="1"/>
  <c r="Y500" i="1"/>
  <c r="S501" i="1"/>
  <c r="P502" i="1" s="1"/>
  <c r="N503" i="1"/>
  <c r="O503" i="1"/>
  <c r="Q501" i="1" l="1"/>
  <c r="R501" i="1"/>
  <c r="Y501" i="1"/>
  <c r="S502" i="1"/>
  <c r="P503" i="1" s="1"/>
  <c r="Q502" i="1" l="1"/>
  <c r="R502" i="1"/>
  <c r="Y502" i="1"/>
  <c r="S503" i="1"/>
  <c r="Q503" i="1" l="1"/>
  <c r="R503" i="1"/>
  <c r="Y503" i="1"/>
</calcChain>
</file>

<file path=xl/sharedStrings.xml><?xml version="1.0" encoding="utf-8"?>
<sst xmlns="http://schemas.openxmlformats.org/spreadsheetml/2006/main" count="50" uniqueCount="22">
  <si>
    <t>date</t>
  </si>
  <si>
    <t>open</t>
  </si>
  <si>
    <t>high</t>
  </si>
  <si>
    <t>low</t>
  </si>
  <si>
    <t>close</t>
  </si>
  <si>
    <t>H-L</t>
  </si>
  <si>
    <t>|H-pC|</t>
  </si>
  <si>
    <t>|L-pC|</t>
  </si>
  <si>
    <t>TR</t>
  </si>
  <si>
    <t>ATR</t>
  </si>
  <si>
    <t>Date</t>
  </si>
  <si>
    <t>UpperE</t>
  </si>
  <si>
    <t>LowerE</t>
  </si>
  <si>
    <t>Upper</t>
  </si>
  <si>
    <t>Lower</t>
  </si>
  <si>
    <t>Multiplier</t>
  </si>
  <si>
    <t>Output</t>
  </si>
  <si>
    <t>STpot</t>
  </si>
  <si>
    <t>i</t>
  </si>
  <si>
    <t>BuyStop</t>
  </si>
  <si>
    <t>SellStop</t>
  </si>
  <si>
    <t>AtrStop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</si>
</sst>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mm/dd/yy;@"/>
    <numFmt numFmtId="165" formatCode="_(&quot;$&quot;* #,##0.0000_);_(&quot;$&quot;* \(#,##0.0000\);_(&quot;$&quot;* &quot;-&quot;??_);_(@_)"/>
    <numFmt numFmtId="166" formatCode="_(&quot;$&quot;* #,##0.000_);_(&quot;$&quot;* \(#,##0.000\);_(&quot;$&quot;* &quot;-&quot;??_);_(@_)"/>
    <numFmt numFmtId="171" formatCode="_(&quot;$&quot;* #,##0.00000000_);_(&quot;$&quot;* \(#,##0.00000000\);_(&quot;$&quot;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4"/>
      <name val="Calibri"/>
      <family val="2"/>
      <scheme val="minor"/>
    </font>
    <font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44" fontId="0" fillId="0" borderId="0" xfId="1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right"/>
    </xf>
    <xf numFmtId="165" fontId="0" fillId="0" borderId="0" xfId="0" applyNumberFormat="1"/>
    <xf numFmtId="166" fontId="0" fillId="0" borderId="0" xfId="1" applyNumberFormat="1" applyFont="1" applyAlignment="1">
      <alignment horizontal="center"/>
    </xf>
    <xf numFmtId="166" fontId="0" fillId="0" borderId="0" xfId="1" applyNumberFormat="1" applyFont="1" applyAlignment="1">
      <alignment horizontal="right"/>
    </xf>
    <xf numFmtId="166" fontId="0" fillId="0" borderId="0" xfId="0" applyNumberFormat="1"/>
    <xf numFmtId="44" fontId="0" fillId="0" borderId="0" xfId="0" applyNumberFormat="1"/>
    <xf numFmtId="44" fontId="19" fillId="0" borderId="0" xfId="1" applyFont="1" applyAlignment="1">
      <alignment horizontal="right"/>
    </xf>
    <xf numFmtId="165" fontId="19" fillId="0" borderId="0" xfId="1" applyNumberFormat="1" applyFont="1" applyAlignment="1">
      <alignment horizontal="right"/>
    </xf>
    <xf numFmtId="0" fontId="20" fillId="0" borderId="0" xfId="0" applyFont="1" applyAlignment="1">
      <alignment horizontal="center"/>
    </xf>
    <xf numFmtId="2" fontId="19" fillId="0" borderId="0" xfId="0" applyNumberFormat="1" applyFont="1" applyAlignment="1">
      <alignment horizontal="center"/>
    </xf>
    <xf numFmtId="166" fontId="19" fillId="0" borderId="0" xfId="1" applyNumberFormat="1" applyFont="1" applyAlignment="1">
      <alignment horizontal="right"/>
    </xf>
    <xf numFmtId="171" fontId="0" fillId="0" borderId="0" xfId="1" applyNumberFormat="1" applyFont="1" applyAlignment="1">
      <alignment horizontal="center"/>
    </xf>
    <xf numFmtId="171" fontId="0" fillId="0" borderId="0" xfId="1" applyNumberFormat="1" applyFont="1" applyAlignment="1">
      <alignment horizontal="right"/>
    </xf>
    <xf numFmtId="171" fontId="0" fillId="0" borderId="0" xfId="0" applyNumberFormat="1"/>
    <xf numFmtId="171" fontId="19" fillId="0" borderId="0" xfId="1" applyNumberFormat="1" applyFont="1" applyAlignment="1">
      <alignment horizontal="right"/>
    </xf>
    <xf numFmtId="171" fontId="0" fillId="0" borderId="0" xfId="0" applyNumberForma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_(&quot;$&quot;* #,##0.00000000_);_(&quot;$&quot;* \(#,##0.0000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.0000_);_(&quot;$&quot;* \(#,##0.000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_(&quot;$&quot;* #,##0.00000000_);_(&quot;$&quot;* \(#,##0.0000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_);_(&quot;$&quot;* \(#,##0.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_(&quot;$&quot;* #,##0.00000000_);_(&quot;$&quot;* \(#,##0.0000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_(&quot;$&quot;* #,##0.00000000_);_(&quot;$&quot;* \(#,##0.0000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.0000_);_(&quot;$&quot;* \(#,##0.000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_);_(&quot;$&quot;* \(#,##0.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'ATR Trailing Stop (21,3,Close)'!$M$1</c:f>
              <c:strCache>
                <c:ptCount val="1"/>
                <c:pt idx="0">
                  <c:v> LowerE 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'ATR Trailing Stop (21,3,Close)'!$B$2:$B$503</c:f>
              <c:numCache>
                <c:formatCode>mm/dd/yy;@</c:formatCode>
                <c:ptCount val="502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</c:numCache>
            </c:numRef>
          </c:cat>
          <c:val>
            <c:numRef>
              <c:f>'ATR Trailing Stop (21,3,Close)'!$M$2:$M$503</c:f>
              <c:numCache>
                <c:formatCode>_("$"* #,##0.00_);_("$"* \(#,##0.00\);_("$"* "-"??_);_(@_)</c:formatCode>
                <c:ptCount val="502"/>
                <c:pt idx="20">
                  <c:v>210.9014285714286</c:v>
                </c:pt>
                <c:pt idx="21">
                  <c:v>211.0661224489796</c:v>
                </c:pt>
                <c:pt idx="22">
                  <c:v>212.50249757045674</c:v>
                </c:pt>
                <c:pt idx="23">
                  <c:v>212.20380720995882</c:v>
                </c:pt>
                <c:pt idx="24">
                  <c:v>212.28219734281791</c:v>
                </c:pt>
                <c:pt idx="25">
                  <c:v>212.61733080268374</c:v>
                </c:pt>
                <c:pt idx="26">
                  <c:v>213.8560293358893</c:v>
                </c:pt>
                <c:pt idx="27">
                  <c:v>214.7481231770374</c:v>
                </c:pt>
                <c:pt idx="28">
                  <c:v>215.91726016860704</c:v>
                </c:pt>
                <c:pt idx="29">
                  <c:v>216.77739063676862</c:v>
                </c:pt>
                <c:pt idx="30">
                  <c:v>217.88275298739867</c:v>
                </c:pt>
                <c:pt idx="31">
                  <c:v>217.71024094037972</c:v>
                </c:pt>
                <c:pt idx="32">
                  <c:v>218.09689613369494</c:v>
                </c:pt>
                <c:pt idx="33">
                  <c:v>219.40037727018569</c:v>
                </c:pt>
                <c:pt idx="34">
                  <c:v>219.29654978112922</c:v>
                </c:pt>
                <c:pt idx="35">
                  <c:v>219.45385693440878</c:v>
                </c:pt>
                <c:pt idx="36">
                  <c:v>219.73510184229406</c:v>
                </c:pt>
                <c:pt idx="37">
                  <c:v>220.14200175456577</c:v>
                </c:pt>
                <c:pt idx="38">
                  <c:v>219.57904929006264</c:v>
                </c:pt>
                <c:pt idx="39">
                  <c:v>222.36290408577395</c:v>
                </c:pt>
                <c:pt idx="40">
                  <c:v>220.92990865311808</c:v>
                </c:pt>
                <c:pt idx="41">
                  <c:v>221.15038919344576</c:v>
                </c:pt>
                <c:pt idx="42">
                  <c:v>220.48560875566264</c:v>
                </c:pt>
                <c:pt idx="43">
                  <c:v>219.87343691015488</c:v>
                </c:pt>
                <c:pt idx="44">
                  <c:v>219.47851134300467</c:v>
                </c:pt>
                <c:pt idx="45">
                  <c:v>219.75810604095682</c:v>
                </c:pt>
                <c:pt idx="46">
                  <c:v>220.53676765805412</c:v>
                </c:pt>
                <c:pt idx="47">
                  <c:v>220.754064436242</c:v>
                </c:pt>
                <c:pt idx="48">
                  <c:v>219.86196612975431</c:v>
                </c:pt>
                <c:pt idx="49">
                  <c:v>221.64711059976599</c:v>
                </c:pt>
                <c:pt idx="50">
                  <c:v>221.25391485692001</c:v>
                </c:pt>
                <c:pt idx="51">
                  <c:v>220.91991891135237</c:v>
                </c:pt>
                <c:pt idx="52">
                  <c:v>220.71992277271653</c:v>
                </c:pt>
                <c:pt idx="53">
                  <c:v>217.48183121211099</c:v>
                </c:pt>
                <c:pt idx="54">
                  <c:v>217.99507734486761</c:v>
                </c:pt>
                <c:pt idx="55">
                  <c:v>217.7243593760644</c:v>
                </c:pt>
                <c:pt idx="56">
                  <c:v>217.48938988196608</c:v>
                </c:pt>
                <c:pt idx="57">
                  <c:v>217.15656179234864</c:v>
                </c:pt>
                <c:pt idx="58">
                  <c:v>218.63005884985586</c:v>
                </c:pt>
                <c:pt idx="59">
                  <c:v>218.91481795224368</c:v>
                </c:pt>
                <c:pt idx="60">
                  <c:v>219.67315995451779</c:v>
                </c:pt>
                <c:pt idx="61">
                  <c:v>219.25634281382645</c:v>
                </c:pt>
                <c:pt idx="62">
                  <c:v>218.79032648935853</c:v>
                </c:pt>
                <c:pt idx="63">
                  <c:v>219.0065014184367</c:v>
                </c:pt>
                <c:pt idx="64">
                  <c:v>218.17190611279685</c:v>
                </c:pt>
                <c:pt idx="65">
                  <c:v>218.79276772647322</c:v>
                </c:pt>
                <c:pt idx="66">
                  <c:v>218.59787402521255</c:v>
                </c:pt>
                <c:pt idx="67">
                  <c:v>218.7484514525834</c:v>
                </c:pt>
                <c:pt idx="68">
                  <c:v>218.42423947865083</c:v>
                </c:pt>
                <c:pt idx="69">
                  <c:v>217.48975188442938</c:v>
                </c:pt>
                <c:pt idx="70">
                  <c:v>215.99881131850418</c:v>
                </c:pt>
                <c:pt idx="71">
                  <c:v>217.89886792238494</c:v>
                </c:pt>
                <c:pt idx="72">
                  <c:v>217.24892183084279</c:v>
                </c:pt>
                <c:pt idx="73">
                  <c:v>216.82087793413598</c:v>
                </c:pt>
                <c:pt idx="74">
                  <c:v>218.52655041346284</c:v>
                </c:pt>
                <c:pt idx="75">
                  <c:v>217.88004801282176</c:v>
                </c:pt>
                <c:pt idx="76">
                  <c:v>220.15909334554451</c:v>
                </c:pt>
                <c:pt idx="77">
                  <c:v>221.4600889005186</c:v>
                </c:pt>
                <c:pt idx="78">
                  <c:v>221.39294181001773</c:v>
                </c:pt>
                <c:pt idx="79">
                  <c:v>221.68089696192163</c:v>
                </c:pt>
                <c:pt idx="80">
                  <c:v>221.27990186849678</c:v>
                </c:pt>
                <c:pt idx="81">
                  <c:v>221.92323987475885</c:v>
                </c:pt>
                <c:pt idx="82">
                  <c:v>222.12879988072271</c:v>
                </c:pt>
                <c:pt idx="83">
                  <c:v>221.91123798164068</c:v>
                </c:pt>
                <c:pt idx="84">
                  <c:v>222.22403617299113</c:v>
                </c:pt>
                <c:pt idx="85">
                  <c:v>223.18003445046773</c:v>
                </c:pt>
                <c:pt idx="86">
                  <c:v>223.25146138139783</c:v>
                </c:pt>
                <c:pt idx="87">
                  <c:v>223.08377274418842</c:v>
                </c:pt>
                <c:pt idx="88">
                  <c:v>223.59121213732232</c:v>
                </c:pt>
                <c:pt idx="89">
                  <c:v>223.07544013078314</c:v>
                </c:pt>
                <c:pt idx="90">
                  <c:v>222.7861334578887</c:v>
                </c:pt>
                <c:pt idx="91">
                  <c:v>224.02679376941779</c:v>
                </c:pt>
                <c:pt idx="92">
                  <c:v>223.8664702565884</c:v>
                </c:pt>
                <c:pt idx="93">
                  <c:v>219.42806691103655</c:v>
                </c:pt>
                <c:pt idx="94">
                  <c:v>220.22006372479672</c:v>
                </c:pt>
                <c:pt idx="95">
                  <c:v>221.57720354742546</c:v>
                </c:pt>
                <c:pt idx="96">
                  <c:v>222.75352718802424</c:v>
                </c:pt>
                <c:pt idx="97">
                  <c:v>223.37859732192786</c:v>
                </c:pt>
                <c:pt idx="98">
                  <c:v>224.00961649707415</c:v>
                </c:pt>
                <c:pt idx="99">
                  <c:v>225.10582523530871</c:v>
                </c:pt>
                <c:pt idx="100">
                  <c:v>225.19888117648446</c:v>
                </c:pt>
                <c:pt idx="101">
                  <c:v>225.11083921569951</c:v>
                </c:pt>
                <c:pt idx="102">
                  <c:v>225.07603734828524</c:v>
                </c:pt>
                <c:pt idx="103">
                  <c:v>226.83289271265261</c:v>
                </c:pt>
                <c:pt idx="104">
                  <c:v>227.62465972633581</c:v>
                </c:pt>
                <c:pt idx="105">
                  <c:v>227.56539021555793</c:v>
                </c:pt>
                <c:pt idx="106">
                  <c:v>226.89608591957898</c:v>
                </c:pt>
                <c:pt idx="107">
                  <c:v>227.36198659007522</c:v>
                </c:pt>
                <c:pt idx="108">
                  <c:v>227.50760627626209</c:v>
                </c:pt>
                <c:pt idx="109">
                  <c:v>226.91486312024963</c:v>
                </c:pt>
                <c:pt idx="110">
                  <c:v>226.92748868595203</c:v>
                </c:pt>
                <c:pt idx="111">
                  <c:v>228.07903684376384</c:v>
                </c:pt>
                <c:pt idx="112">
                  <c:v>227.75384461310841</c:v>
                </c:pt>
                <c:pt idx="113">
                  <c:v>227.24985201248421</c:v>
                </c:pt>
                <c:pt idx="114">
                  <c:v>227.33033524998498</c:v>
                </c:pt>
                <c:pt idx="115">
                  <c:v>229.15793833331901</c:v>
                </c:pt>
                <c:pt idx="116">
                  <c:v>227.55708412697049</c:v>
                </c:pt>
                <c:pt idx="117">
                  <c:v>227.5348420256862</c:v>
                </c:pt>
                <c:pt idx="118">
                  <c:v>227.50937335779636</c:v>
                </c:pt>
                <c:pt idx="119">
                  <c:v>227.82892700742511</c:v>
                </c:pt>
                <c:pt idx="120">
                  <c:v>227.99612095945247</c:v>
                </c:pt>
                <c:pt idx="121">
                  <c:v>226.03440091376427</c:v>
                </c:pt>
                <c:pt idx="122">
                  <c:v>227.96419134644216</c:v>
                </c:pt>
                <c:pt idx="123">
                  <c:v>225.61161080613539</c:v>
                </c:pt>
                <c:pt idx="124">
                  <c:v>226.07248648203372</c:v>
                </c:pt>
                <c:pt idx="125">
                  <c:v>226.46189188765115</c:v>
                </c:pt>
                <c:pt idx="126">
                  <c:v>227.0270398930011</c:v>
                </c:pt>
                <c:pt idx="127">
                  <c:v>224.78765704095343</c:v>
                </c:pt>
                <c:pt idx="128">
                  <c:v>226.25967337233661</c:v>
                </c:pt>
                <c:pt idx="129">
                  <c:v>226.58683178317773</c:v>
                </c:pt>
                <c:pt idx="130">
                  <c:v>226.4003159839788</c:v>
                </c:pt>
                <c:pt idx="131">
                  <c:v>228.07315807997978</c:v>
                </c:pt>
                <c:pt idx="132">
                  <c:v>228.57300769521885</c:v>
                </c:pt>
                <c:pt idx="133">
                  <c:v>229.65048351925603</c:v>
                </c:pt>
                <c:pt idx="134">
                  <c:v>229.75569858976766</c:v>
                </c:pt>
                <c:pt idx="135">
                  <c:v>229.95018913311208</c:v>
                </c:pt>
                <c:pt idx="136">
                  <c:v>231.23303726963053</c:v>
                </c:pt>
                <c:pt idx="137">
                  <c:v>231.41765454250529</c:v>
                </c:pt>
                <c:pt idx="138">
                  <c:v>231.28157575476692</c:v>
                </c:pt>
                <c:pt idx="139">
                  <c:v>231.3234054807304</c:v>
                </c:pt>
                <c:pt idx="140">
                  <c:v>231.95038617212418</c:v>
                </c:pt>
                <c:pt idx="141">
                  <c:v>232.05893921154683</c:v>
                </c:pt>
                <c:pt idx="142">
                  <c:v>231.70708496337792</c:v>
                </c:pt>
                <c:pt idx="143">
                  <c:v>231.48150948893138</c:v>
                </c:pt>
                <c:pt idx="144">
                  <c:v>231.40096141802988</c:v>
                </c:pt>
                <c:pt idx="145">
                  <c:v>232.00901087431416</c:v>
                </c:pt>
                <c:pt idx="146">
                  <c:v>232.13191511839446</c:v>
                </c:pt>
                <c:pt idx="147">
                  <c:v>231.75420487466138</c:v>
                </c:pt>
                <c:pt idx="148">
                  <c:v>232.23876654729656</c:v>
                </c:pt>
                <c:pt idx="149">
                  <c:v>232.78596814028242</c:v>
                </c:pt>
                <c:pt idx="150">
                  <c:v>232.09235060979279</c:v>
                </c:pt>
                <c:pt idx="151">
                  <c:v>232.08700058075505</c:v>
                </c:pt>
                <c:pt idx="152">
                  <c:v>228.44857198167145</c:v>
                </c:pt>
                <c:pt idx="153">
                  <c:v>228.84340188730616</c:v>
                </c:pt>
                <c:pt idx="154">
                  <c:v>230.96752560695825</c:v>
                </c:pt>
                <c:pt idx="155">
                  <c:v>231.02859581615073</c:v>
                </c:pt>
                <c:pt idx="156">
                  <c:v>231.47723411061975</c:v>
                </c:pt>
                <c:pt idx="157">
                  <c:v>227.47260391487592</c:v>
                </c:pt>
                <c:pt idx="158">
                  <c:v>227.03819420464373</c:v>
                </c:pt>
                <c:pt idx="159">
                  <c:v>227.23970876632737</c:v>
                </c:pt>
                <c:pt idx="160">
                  <c:v>229.50591311078799</c:v>
                </c:pt>
                <c:pt idx="161">
                  <c:v>228.70706010551237</c:v>
                </c:pt>
                <c:pt idx="162">
                  <c:v>228.17481914810699</c:v>
                </c:pt>
                <c:pt idx="163">
                  <c:v>228.71601823629237</c:v>
                </c:pt>
                <c:pt idx="164">
                  <c:v>228.78763641551654</c:v>
                </c:pt>
                <c:pt idx="165">
                  <c:v>228.95489182430148</c:v>
                </c:pt>
                <c:pt idx="166">
                  <c:v>230.04656364219187</c:v>
                </c:pt>
                <c:pt idx="167">
                  <c:v>231.43196537351608</c:v>
                </c:pt>
                <c:pt idx="168">
                  <c:v>231.86425273668198</c:v>
                </c:pt>
                <c:pt idx="169">
                  <c:v>229.99309784445904</c:v>
                </c:pt>
                <c:pt idx="170">
                  <c:v>230.84771223281811</c:v>
                </c:pt>
                <c:pt idx="171">
                  <c:v>230.91686879316012</c:v>
                </c:pt>
                <c:pt idx="172">
                  <c:v>230.73987504110488</c:v>
                </c:pt>
                <c:pt idx="173">
                  <c:v>233.08654765819512</c:v>
                </c:pt>
                <c:pt idx="174">
                  <c:v>233.98242634113819</c:v>
                </c:pt>
                <c:pt idx="175">
                  <c:v>234.22945365822684</c:v>
                </c:pt>
                <c:pt idx="176">
                  <c:v>234.25614634116846</c:v>
                </c:pt>
                <c:pt idx="177">
                  <c:v>234.67775842016042</c:v>
                </c:pt>
                <c:pt idx="178">
                  <c:v>235.25596040015279</c:v>
                </c:pt>
                <c:pt idx="179">
                  <c:v>235.62377180966931</c:v>
                </c:pt>
                <c:pt idx="180">
                  <c:v>235.71549696158985</c:v>
                </c:pt>
                <c:pt idx="181">
                  <c:v>235.14237805865696</c:v>
                </c:pt>
                <c:pt idx="182">
                  <c:v>235.29178862729236</c:v>
                </c:pt>
                <c:pt idx="183">
                  <c:v>234.77789393075463</c:v>
                </c:pt>
                <c:pt idx="184">
                  <c:v>234.98370850548059</c:v>
                </c:pt>
                <c:pt idx="185">
                  <c:v>235.85686524331484</c:v>
                </c:pt>
                <c:pt idx="186">
                  <c:v>236.21368118410936</c:v>
                </c:pt>
                <c:pt idx="187">
                  <c:v>237.07588684200894</c:v>
                </c:pt>
                <c:pt idx="188">
                  <c:v>238.14179699238946</c:v>
                </c:pt>
                <c:pt idx="189">
                  <c:v>238.74361618322808</c:v>
                </c:pt>
                <c:pt idx="190">
                  <c:v>239.07296779355053</c:v>
                </c:pt>
                <c:pt idx="191">
                  <c:v>240.47139789861956</c:v>
                </c:pt>
                <c:pt idx="192">
                  <c:v>240.24466466535196</c:v>
                </c:pt>
                <c:pt idx="193">
                  <c:v>239.86682349081138</c:v>
                </c:pt>
                <c:pt idx="194">
                  <c:v>240.52078427696321</c:v>
                </c:pt>
                <c:pt idx="195">
                  <c:v>240.97979454948879</c:v>
                </c:pt>
                <c:pt idx="196">
                  <c:v>240.67551861856074</c:v>
                </c:pt>
                <c:pt idx="197">
                  <c:v>241.04668439862931</c:v>
                </c:pt>
                <c:pt idx="198">
                  <c:v>241.43731847488502</c:v>
                </c:pt>
                <c:pt idx="199">
                  <c:v>241.68506521417623</c:v>
                </c:pt>
                <c:pt idx="200">
                  <c:v>242.0076811563583</c:v>
                </c:pt>
                <c:pt idx="201">
                  <c:v>242.00922014891268</c:v>
                </c:pt>
                <c:pt idx="202">
                  <c:v>243.23925728467876</c:v>
                </c:pt>
                <c:pt idx="203">
                  <c:v>242.22548312826547</c:v>
                </c:pt>
                <c:pt idx="204">
                  <c:v>242.70855536025283</c:v>
                </c:pt>
                <c:pt idx="205">
                  <c:v>241.29767177166934</c:v>
                </c:pt>
                <c:pt idx="206">
                  <c:v>241.62921121111367</c:v>
                </c:pt>
                <c:pt idx="207">
                  <c:v>243.47543924867969</c:v>
                </c:pt>
                <c:pt idx="208">
                  <c:v>242.54327547493304</c:v>
                </c:pt>
                <c:pt idx="209">
                  <c:v>243.00311949993622</c:v>
                </c:pt>
                <c:pt idx="210">
                  <c:v>243.29963761898688</c:v>
                </c:pt>
                <c:pt idx="211">
                  <c:v>243.35013106570182</c:v>
                </c:pt>
                <c:pt idx="212">
                  <c:v>244.17155339590647</c:v>
                </c:pt>
                <c:pt idx="213">
                  <c:v>244.62005085324427</c:v>
                </c:pt>
                <c:pt idx="214">
                  <c:v>244.43004843166122</c:v>
                </c:pt>
                <c:pt idx="215">
                  <c:v>244.87766517301066</c:v>
                </c:pt>
                <c:pt idx="216">
                  <c:v>243.76301445048634</c:v>
                </c:pt>
                <c:pt idx="217">
                  <c:v>243.73001376236797</c:v>
                </c:pt>
                <c:pt idx="218">
                  <c:v>243.94906072606472</c:v>
                </c:pt>
                <c:pt idx="219">
                  <c:v>243.29148640577594</c:v>
                </c:pt>
                <c:pt idx="220">
                  <c:v>241.94903467216753</c:v>
                </c:pt>
                <c:pt idx="221">
                  <c:v>243.86336635444528</c:v>
                </c:pt>
                <c:pt idx="222">
                  <c:v>243.20463462328124</c:v>
                </c:pt>
                <c:pt idx="223">
                  <c:v>243.71822345074401</c:v>
                </c:pt>
                <c:pt idx="224">
                  <c:v>245.25306995308955</c:v>
                </c:pt>
                <c:pt idx="225">
                  <c:v>245.13911424103765</c:v>
                </c:pt>
                <c:pt idx="226">
                  <c:v>245.79010880098824</c:v>
                </c:pt>
                <c:pt idx="227">
                  <c:v>245.74296076284597</c:v>
                </c:pt>
                <c:pt idx="228">
                  <c:v>248.07948644080565</c:v>
                </c:pt>
                <c:pt idx="229">
                  <c:v>247.91522518171971</c:v>
                </c:pt>
                <c:pt idx="230">
                  <c:v>249.84021445878065</c:v>
                </c:pt>
                <c:pt idx="231">
                  <c:v>248.88258519883871</c:v>
                </c:pt>
                <c:pt idx="232">
                  <c:v>248.42674780841784</c:v>
                </c:pt>
                <c:pt idx="233">
                  <c:v>247.45118838896934</c:v>
                </c:pt>
                <c:pt idx="234">
                  <c:v>247.57875084663749</c:v>
                </c:pt>
                <c:pt idx="235">
                  <c:v>248.39785794917856</c:v>
                </c:pt>
                <c:pt idx="236">
                  <c:v>249.79462661826528</c:v>
                </c:pt>
                <c:pt idx="237">
                  <c:v>250.66202535072884</c:v>
                </c:pt>
                <c:pt idx="238">
                  <c:v>251.19050033402746</c:v>
                </c:pt>
                <c:pt idx="239">
                  <c:v>251.24809555621667</c:v>
                </c:pt>
                <c:pt idx="240">
                  <c:v>250.18437672020633</c:v>
                </c:pt>
                <c:pt idx="241">
                  <c:v>252.13702544781557</c:v>
                </c:pt>
                <c:pt idx="242">
                  <c:v>253.69478614077673</c:v>
                </c:pt>
                <c:pt idx="243">
                  <c:v>252.72598680073972</c:v>
                </c:pt>
                <c:pt idx="244">
                  <c:v>252.57903504832356</c:v>
                </c:pt>
                <c:pt idx="245">
                  <c:v>253.14098576030813</c:v>
                </c:pt>
                <c:pt idx="246">
                  <c:v>253.19712929553157</c:v>
                </c:pt>
                <c:pt idx="247">
                  <c:v>253.01202790050624</c:v>
                </c:pt>
                <c:pt idx="248">
                  <c:v>253.23812181000596</c:v>
                </c:pt>
                <c:pt idx="249">
                  <c:v>253.88630648571998</c:v>
                </c:pt>
                <c:pt idx="250">
                  <c:v>252.84886331973328</c:v>
                </c:pt>
                <c:pt idx="251">
                  <c:v>254.61891744736508</c:v>
                </c:pt>
                <c:pt idx="252">
                  <c:v>256.20373090225246</c:v>
                </c:pt>
                <c:pt idx="253">
                  <c:v>257.26688657357374</c:v>
                </c:pt>
                <c:pt idx="254">
                  <c:v>258.95417768911784</c:v>
                </c:pt>
                <c:pt idx="255">
                  <c:v>259.4887406563027</c:v>
                </c:pt>
                <c:pt idx="256">
                  <c:v>260.11213395838354</c:v>
                </c:pt>
                <c:pt idx="257">
                  <c:v>259.68441329369858</c:v>
                </c:pt>
                <c:pt idx="258">
                  <c:v>261.54467932733201</c:v>
                </c:pt>
                <c:pt idx="259">
                  <c:v>263.20398031174477</c:v>
                </c:pt>
                <c:pt idx="260">
                  <c:v>261.96950505880454</c:v>
                </c:pt>
                <c:pt idx="261">
                  <c:v>264.31476672267098</c:v>
                </c:pt>
                <c:pt idx="262">
                  <c:v>263.91215878349618</c:v>
                </c:pt>
                <c:pt idx="263">
                  <c:v>265.19300836523445</c:v>
                </c:pt>
                <c:pt idx="264">
                  <c:v>267.26953177641377</c:v>
                </c:pt>
                <c:pt idx="265">
                  <c:v>267.90622073944166</c:v>
                </c:pt>
                <c:pt idx="266">
                  <c:v>267.64830546613496</c:v>
                </c:pt>
                <c:pt idx="267">
                  <c:v>267.74362425346186</c:v>
                </c:pt>
                <c:pt idx="268">
                  <c:v>270.68821357472552</c:v>
                </c:pt>
                <c:pt idx="269">
                  <c:v>268.82591769021485</c:v>
                </c:pt>
                <c:pt idx="270">
                  <c:v>265.78658827639509</c:v>
                </c:pt>
                <c:pt idx="271">
                  <c:v>265.83246502513816</c:v>
                </c:pt>
                <c:pt idx="272">
                  <c:v>265.46568097632206</c:v>
                </c:pt>
                <c:pt idx="273">
                  <c:v>258.97874378697338</c:v>
                </c:pt>
                <c:pt idx="274">
                  <c:v>246.4635655114032</c:v>
                </c:pt>
                <c:pt idx="275">
                  <c:v>250.32768143943161</c:v>
                </c:pt>
                <c:pt idx="276">
                  <c:v>248.68207756136349</c:v>
                </c:pt>
                <c:pt idx="277">
                  <c:v>237.99055005844139</c:v>
                </c:pt>
                <c:pt idx="278">
                  <c:v>240.73195243661087</c:v>
                </c:pt>
                <c:pt idx="279">
                  <c:v>244.20471660629605</c:v>
                </c:pt>
                <c:pt idx="280">
                  <c:v>244.91973010123434</c:v>
                </c:pt>
                <c:pt idx="281">
                  <c:v>248.13212390593745</c:v>
                </c:pt>
                <c:pt idx="282">
                  <c:v>251.40345133898802</c:v>
                </c:pt>
                <c:pt idx="283">
                  <c:v>251.61376317998864</c:v>
                </c:pt>
                <c:pt idx="284">
                  <c:v>250.07215540951296</c:v>
                </c:pt>
                <c:pt idx="285">
                  <c:v>248.65395753286947</c:v>
                </c:pt>
                <c:pt idx="286">
                  <c:v>249.06995955511383</c:v>
                </c:pt>
                <c:pt idx="287">
                  <c:v>253.168056719156</c:v>
                </c:pt>
                <c:pt idx="288">
                  <c:v>256.32719687538668</c:v>
                </c:pt>
                <c:pt idx="289">
                  <c:v>252.89923511941589</c:v>
                </c:pt>
                <c:pt idx="290">
                  <c:v>250.08831916134847</c:v>
                </c:pt>
                <c:pt idx="291">
                  <c:v>245.8507801536652</c:v>
                </c:pt>
                <c:pt idx="292">
                  <c:v>247.07693347968117</c:v>
                </c:pt>
                <c:pt idx="293">
                  <c:v>249.91517474255346</c:v>
                </c:pt>
                <c:pt idx="294">
                  <c:v>250.86349975481284</c:v>
                </c:pt>
                <c:pt idx="295">
                  <c:v>250.92285690934557</c:v>
                </c:pt>
                <c:pt idx="296">
                  <c:v>252.50319705651958</c:v>
                </c:pt>
                <c:pt idx="297">
                  <c:v>256.9930448157329</c:v>
                </c:pt>
                <c:pt idx="298">
                  <c:v>256.95385220545995</c:v>
                </c:pt>
                <c:pt idx="299">
                  <c:v>255.15890686234277</c:v>
                </c:pt>
                <c:pt idx="300">
                  <c:v>253.86848272604075</c:v>
                </c:pt>
                <c:pt idx="301">
                  <c:v>253.81569783432457</c:v>
                </c:pt>
                <c:pt idx="302">
                  <c:v>254.4259026993567</c:v>
                </c:pt>
                <c:pt idx="303">
                  <c:v>250.54800257081592</c:v>
                </c:pt>
                <c:pt idx="304">
                  <c:v>251.30666911506279</c:v>
                </c:pt>
                <c:pt idx="305">
                  <c:v>250.89016106196453</c:v>
                </c:pt>
                <c:pt idx="306">
                  <c:v>243.87824863044244</c:v>
                </c:pt>
                <c:pt idx="307">
                  <c:v>237.9830939337547</c:v>
                </c:pt>
                <c:pt idx="308">
                  <c:v>244.34294660357591</c:v>
                </c:pt>
                <c:pt idx="309">
                  <c:v>239.45947295578657</c:v>
                </c:pt>
                <c:pt idx="310">
                  <c:v>238.74521233884434</c:v>
                </c:pt>
                <c:pt idx="311">
                  <c:v>241.80067841794701</c:v>
                </c:pt>
                <c:pt idx="312">
                  <c:v>235.74207468375903</c:v>
                </c:pt>
                <c:pt idx="313">
                  <c:v>238.94483303215148</c:v>
                </c:pt>
                <c:pt idx="314">
                  <c:v>241.20269812585855</c:v>
                </c:pt>
                <c:pt idx="315">
                  <c:v>243.4373315484367</c:v>
                </c:pt>
                <c:pt idx="316">
                  <c:v>237.29126814136828</c:v>
                </c:pt>
                <c:pt idx="317">
                  <c:v>238.48216013463647</c:v>
                </c:pt>
                <c:pt idx="318">
                  <c:v>242.46681917584422</c:v>
                </c:pt>
                <c:pt idx="319">
                  <c:v>241.46887540556597</c:v>
                </c:pt>
                <c:pt idx="320">
                  <c:v>243.76845276720564</c:v>
                </c:pt>
                <c:pt idx="321">
                  <c:v>243.1670978735292</c:v>
                </c:pt>
                <c:pt idx="322">
                  <c:v>245.47723607002783</c:v>
                </c:pt>
                <c:pt idx="323">
                  <c:v>248.37736768574075</c:v>
                </c:pt>
                <c:pt idx="324">
                  <c:v>248.98415970070548</c:v>
                </c:pt>
                <c:pt idx="325">
                  <c:v>247.75967590543382</c:v>
                </c:pt>
                <c:pt idx="326">
                  <c:v>245.66588181469888</c:v>
                </c:pt>
                <c:pt idx="327">
                  <c:v>245.85417315685604</c:v>
                </c:pt>
                <c:pt idx="328">
                  <c:v>242.02587919700579</c:v>
                </c:pt>
                <c:pt idx="329">
                  <c:v>242.78750399714838</c:v>
                </c:pt>
                <c:pt idx="330">
                  <c:v>245.45714666395079</c:v>
                </c:pt>
                <c:pt idx="331">
                  <c:v>246.01728253709601</c:v>
                </c:pt>
                <c:pt idx="332">
                  <c:v>244.11931670199621</c:v>
                </c:pt>
                <c:pt idx="333">
                  <c:v>244.71173019237736</c:v>
                </c:pt>
                <c:pt idx="334">
                  <c:v>243.13593351654984</c:v>
                </c:pt>
                <c:pt idx="335">
                  <c:v>242.52327001576174</c:v>
                </c:pt>
                <c:pt idx="336">
                  <c:v>245.57882858643978</c:v>
                </c:pt>
                <c:pt idx="337">
                  <c:v>246.7284081775617</c:v>
                </c:pt>
                <c:pt idx="338">
                  <c:v>246.97038874053493</c:v>
                </c:pt>
                <c:pt idx="339">
                  <c:v>249.58513213384282</c:v>
                </c:pt>
                <c:pt idx="340">
                  <c:v>252.14964965127888</c:v>
                </c:pt>
                <c:pt idx="341">
                  <c:v>253.25109490597984</c:v>
                </c:pt>
                <c:pt idx="342">
                  <c:v>253.64818562474275</c:v>
                </c:pt>
                <c:pt idx="343">
                  <c:v>251.91112916642163</c:v>
                </c:pt>
                <c:pt idx="344">
                  <c:v>253.27012301563965</c:v>
                </c:pt>
                <c:pt idx="345">
                  <c:v>253.23535525299013</c:v>
                </c:pt>
                <c:pt idx="346">
                  <c:v>252.88890976475255</c:v>
                </c:pt>
                <c:pt idx="347">
                  <c:v>254.94467596643096</c:v>
                </c:pt>
                <c:pt idx="348">
                  <c:v>254.38350092041048</c:v>
                </c:pt>
                <c:pt idx="349">
                  <c:v>255.21142944800994</c:v>
                </c:pt>
                <c:pt idx="350">
                  <c:v>254.74993280762857</c:v>
                </c:pt>
                <c:pt idx="351">
                  <c:v>254.37326934059863</c:v>
                </c:pt>
                <c:pt idx="352">
                  <c:v>251.16597080057008</c:v>
                </c:pt>
                <c:pt idx="353">
                  <c:v>254.49901981006678</c:v>
                </c:pt>
                <c:pt idx="354">
                  <c:v>252.9871617238731</c:v>
                </c:pt>
                <c:pt idx="355">
                  <c:v>255.58015402273628</c:v>
                </c:pt>
                <c:pt idx="356">
                  <c:v>257.0396704978441</c:v>
                </c:pt>
                <c:pt idx="357">
                  <c:v>257.47206714080386</c:v>
                </c:pt>
                <c:pt idx="358">
                  <c:v>259.76339727695608</c:v>
                </c:pt>
                <c:pt idx="359">
                  <c:v>259.86990216852956</c:v>
                </c:pt>
                <c:pt idx="360">
                  <c:v>260.83847825574247</c:v>
                </c:pt>
                <c:pt idx="361">
                  <c:v>261.42283643404045</c:v>
                </c:pt>
                <c:pt idx="362">
                  <c:v>261.99222517527659</c:v>
                </c:pt>
                <c:pt idx="363">
                  <c:v>261.26830969073967</c:v>
                </c:pt>
                <c:pt idx="364">
                  <c:v>262.12934256260917</c:v>
                </c:pt>
                <c:pt idx="365">
                  <c:v>261.83175482153257</c:v>
                </c:pt>
                <c:pt idx="366">
                  <c:v>261.33024268717384</c:v>
                </c:pt>
                <c:pt idx="367">
                  <c:v>260.22785017826084</c:v>
                </c:pt>
                <c:pt idx="368">
                  <c:v>260.87033350310554</c:v>
                </c:pt>
                <c:pt idx="369">
                  <c:v>259.21269857438625</c:v>
                </c:pt>
                <c:pt idx="370">
                  <c:v>259.81971292798693</c:v>
                </c:pt>
                <c:pt idx="371">
                  <c:v>255.74210755046371</c:v>
                </c:pt>
                <c:pt idx="372">
                  <c:v>256.43295957187019</c:v>
                </c:pt>
                <c:pt idx="373">
                  <c:v>253.95424721130493</c:v>
                </c:pt>
                <c:pt idx="374">
                  <c:v>255.35690210600472</c:v>
                </c:pt>
                <c:pt idx="375">
                  <c:v>255.72228772000449</c:v>
                </c:pt>
                <c:pt idx="376">
                  <c:v>256.26408354286144</c:v>
                </c:pt>
                <c:pt idx="377">
                  <c:v>255.35103194558229</c:v>
                </c:pt>
                <c:pt idx="378">
                  <c:v>257.55431613864977</c:v>
                </c:pt>
                <c:pt idx="379">
                  <c:v>259.72792013204742</c:v>
                </c:pt>
                <c:pt idx="380">
                  <c:v>262.15611441147377</c:v>
                </c:pt>
                <c:pt idx="381">
                  <c:v>263.34201372521306</c:v>
                </c:pt>
                <c:pt idx="382">
                  <c:v>261.3919178335363</c:v>
                </c:pt>
                <c:pt idx="383">
                  <c:v>263.8332550795584</c:v>
                </c:pt>
                <c:pt idx="384">
                  <c:v>264.225957218627</c:v>
                </c:pt>
                <c:pt idx="385">
                  <c:v>264.20138782726383</c:v>
                </c:pt>
                <c:pt idx="386">
                  <c:v>265.29513126406079</c:v>
                </c:pt>
                <c:pt idx="387">
                  <c:v>266.04917263243885</c:v>
                </c:pt>
                <c:pt idx="388">
                  <c:v>265.12873584041796</c:v>
                </c:pt>
                <c:pt idx="389">
                  <c:v>265.00736746706474</c:v>
                </c:pt>
                <c:pt idx="390">
                  <c:v>265.63415949244262</c:v>
                </c:pt>
                <c:pt idx="391">
                  <c:v>266.98634237375484</c:v>
                </c:pt>
                <c:pt idx="392">
                  <c:v>269.20794511786175</c:v>
                </c:pt>
                <c:pt idx="393">
                  <c:v>268.72375725510642</c:v>
                </c:pt>
                <c:pt idx="394">
                  <c:v>266.6954831001014</c:v>
                </c:pt>
                <c:pt idx="395">
                  <c:v>265.25950771438227</c:v>
                </c:pt>
                <c:pt idx="396">
                  <c:v>266.62953115655449</c:v>
                </c:pt>
                <c:pt idx="397">
                  <c:v>266.21812491100434</c:v>
                </c:pt>
                <c:pt idx="398">
                  <c:v>267.53630943905176</c:v>
                </c:pt>
                <c:pt idx="399">
                  <c:v>268.85362803719215</c:v>
                </c:pt>
                <c:pt idx="400">
                  <c:v>269.93012194018297</c:v>
                </c:pt>
                <c:pt idx="401">
                  <c:v>270.96202089541237</c:v>
                </c:pt>
                <c:pt idx="402">
                  <c:v>271.01382942420224</c:v>
                </c:pt>
                <c:pt idx="403">
                  <c:v>270.79459945162114</c:v>
                </c:pt>
                <c:pt idx="404">
                  <c:v>268.84818995392499</c:v>
                </c:pt>
                <c:pt idx="405">
                  <c:v>267.78160947992853</c:v>
                </c:pt>
                <c:pt idx="406">
                  <c:v>269.54105664755099</c:v>
                </c:pt>
                <c:pt idx="407">
                  <c:v>267.25862537861997</c:v>
                </c:pt>
                <c:pt idx="408">
                  <c:v>269.32250036059048</c:v>
                </c:pt>
                <c:pt idx="409">
                  <c:v>270.31190510532423</c:v>
                </c:pt>
                <c:pt idx="410">
                  <c:v>271.08943343364217</c:v>
                </c:pt>
                <c:pt idx="411">
                  <c:v>271.81660327013537</c:v>
                </c:pt>
                <c:pt idx="412">
                  <c:v>271.78295549536699</c:v>
                </c:pt>
                <c:pt idx="413">
                  <c:v>271.49710047177808</c:v>
                </c:pt>
                <c:pt idx="414">
                  <c:v>273.20580997312197</c:v>
                </c:pt>
                <c:pt idx="415">
                  <c:v>275.36315235535432</c:v>
                </c:pt>
                <c:pt idx="416">
                  <c:v>275.65252605271837</c:v>
                </c:pt>
                <c:pt idx="417">
                  <c:v>277.18907243116035</c:v>
                </c:pt>
                <c:pt idx="418">
                  <c:v>276.07435469634322</c:v>
                </c:pt>
                <c:pt idx="419">
                  <c:v>276.14414732985068</c:v>
                </c:pt>
                <c:pt idx="420">
                  <c:v>275.71633079033398</c:v>
                </c:pt>
                <c:pt idx="421">
                  <c:v>274.96460075269903</c:v>
                </c:pt>
                <c:pt idx="422">
                  <c:v>274.05390547876095</c:v>
                </c:pt>
                <c:pt idx="423">
                  <c:v>273.50657664643904</c:v>
                </c:pt>
                <c:pt idx="424">
                  <c:v>274.07483490137048</c:v>
                </c:pt>
                <c:pt idx="425">
                  <c:v>274.91222371559093</c:v>
                </c:pt>
                <c:pt idx="426">
                  <c:v>275.04211782437233</c:v>
                </c:pt>
                <c:pt idx="427">
                  <c:v>276.71201697559269</c:v>
                </c:pt>
                <c:pt idx="428">
                  <c:v>276.86001616723115</c:v>
                </c:pt>
                <c:pt idx="429">
                  <c:v>275.37334873069631</c:v>
                </c:pt>
                <c:pt idx="430">
                  <c:v>276.86176069590124</c:v>
                </c:pt>
                <c:pt idx="431">
                  <c:v>277.31215304371545</c:v>
                </c:pt>
                <c:pt idx="432">
                  <c:v>279.48966956544336</c:v>
                </c:pt>
                <c:pt idx="433">
                  <c:v>279.30254244327932</c:v>
                </c:pt>
                <c:pt idx="434">
                  <c:v>278.39337375550411</c:v>
                </c:pt>
                <c:pt idx="435">
                  <c:v>278.23511786238487</c:v>
                </c:pt>
                <c:pt idx="436">
                  <c:v>277.25058844036653</c:v>
                </c:pt>
                <c:pt idx="437">
                  <c:v>278.02389375273003</c:v>
                </c:pt>
                <c:pt idx="438">
                  <c:v>278.13513690736198</c:v>
                </c:pt>
                <c:pt idx="439">
                  <c:v>279.07965419748757</c:v>
                </c:pt>
                <c:pt idx="440">
                  <c:v>279.00490875951203</c:v>
                </c:pt>
                <c:pt idx="441">
                  <c:v>279.1627702471543</c:v>
                </c:pt>
                <c:pt idx="442">
                  <c:v>276.62787642586125</c:v>
                </c:pt>
                <c:pt idx="443">
                  <c:v>274.75892992939163</c:v>
                </c:pt>
                <c:pt idx="444">
                  <c:v>274.66945707561109</c:v>
                </c:pt>
                <c:pt idx="445">
                  <c:v>274.26138769105819</c:v>
                </c:pt>
                <c:pt idx="446">
                  <c:v>264.34751208672208</c:v>
                </c:pt>
                <c:pt idx="447">
                  <c:v>257.52001151116389</c:v>
                </c:pt>
                <c:pt idx="448">
                  <c:v>260.90715382015605</c:v>
                </c:pt>
                <c:pt idx="449">
                  <c:v>259.41300363824388</c:v>
                </c:pt>
                <c:pt idx="450">
                  <c:v>264.76524156023225</c:v>
                </c:pt>
                <c:pt idx="451">
                  <c:v>264.73546815260215</c:v>
                </c:pt>
                <c:pt idx="452">
                  <c:v>260.44520776438299</c:v>
                </c:pt>
                <c:pt idx="453">
                  <c:v>260.20115025179336</c:v>
                </c:pt>
                <c:pt idx="454">
                  <c:v>259.02442881123176</c:v>
                </c:pt>
                <c:pt idx="455">
                  <c:v>257.21612267736361</c:v>
                </c:pt>
                <c:pt idx="456">
                  <c:v>248.32773588320339</c:v>
                </c:pt>
                <c:pt idx="457">
                  <c:v>252.56593893638419</c:v>
                </c:pt>
                <c:pt idx="458">
                  <c:v>247.24327517750874</c:v>
                </c:pt>
                <c:pt idx="459">
                  <c:v>244.9078811214369</c:v>
                </c:pt>
                <c:pt idx="460">
                  <c:v>248.62798202041608</c:v>
                </c:pt>
                <c:pt idx="461">
                  <c:v>251.25855430515819</c:v>
                </c:pt>
                <c:pt idx="462">
                  <c:v>254.21100410015066</c:v>
                </c:pt>
                <c:pt idx="463">
                  <c:v>252.44667057157207</c:v>
                </c:pt>
                <c:pt idx="464">
                  <c:v>254.14682911578291</c:v>
                </c:pt>
                <c:pt idx="465">
                  <c:v>256.15126582455514</c:v>
                </c:pt>
                <c:pt idx="466">
                  <c:v>261.65358649957631</c:v>
                </c:pt>
                <c:pt idx="467">
                  <c:v>261.47198714245366</c:v>
                </c:pt>
                <c:pt idx="468">
                  <c:v>258.78094013567011</c:v>
                </c:pt>
                <c:pt idx="469">
                  <c:v>253.48946679587633</c:v>
                </c:pt>
                <c:pt idx="470">
                  <c:v>253.01425409131079</c:v>
                </c:pt>
                <c:pt idx="471">
                  <c:v>250.9378610393436</c:v>
                </c:pt>
                <c:pt idx="472">
                  <c:v>253.38272479937484</c:v>
                </c:pt>
                <c:pt idx="473">
                  <c:v>254.19783314226177</c:v>
                </c:pt>
                <c:pt idx="474">
                  <c:v>249.5126982307255</c:v>
                </c:pt>
                <c:pt idx="475">
                  <c:v>244.44447450545283</c:v>
                </c:pt>
                <c:pt idx="476">
                  <c:v>245.5247376242408</c:v>
                </c:pt>
                <c:pt idx="477">
                  <c:v>244.15498821356269</c:v>
                </c:pt>
                <c:pt idx="478">
                  <c:v>248.27284591767875</c:v>
                </c:pt>
                <c:pt idx="479">
                  <c:v>249.37747230255118</c:v>
                </c:pt>
                <c:pt idx="480">
                  <c:v>255.13140219290591</c:v>
                </c:pt>
                <c:pt idx="481">
                  <c:v>254.72562113610081</c:v>
                </c:pt>
                <c:pt idx="482">
                  <c:v>256.56154393914363</c:v>
                </c:pt>
                <c:pt idx="483">
                  <c:v>260.05051803727963</c:v>
                </c:pt>
                <c:pt idx="484">
                  <c:v>250.50430289264733</c:v>
                </c:pt>
                <c:pt idx="485">
                  <c:v>249.64362180252127</c:v>
                </c:pt>
                <c:pt idx="486">
                  <c:v>242.97630647859168</c:v>
                </c:pt>
                <c:pt idx="487">
                  <c:v>243.23076807484924</c:v>
                </c:pt>
                <c:pt idx="488">
                  <c:v>243.22644578557072</c:v>
                </c:pt>
                <c:pt idx="489">
                  <c:v>244.52804360530538</c:v>
                </c:pt>
                <c:pt idx="490">
                  <c:v>244.66908914790992</c:v>
                </c:pt>
                <c:pt idx="491">
                  <c:v>239.79818014086658</c:v>
                </c:pt>
                <c:pt idx="492">
                  <c:v>234.4987429913015</c:v>
                </c:pt>
                <c:pt idx="493">
                  <c:v>234.27546951552523</c:v>
                </c:pt>
                <c:pt idx="494">
                  <c:v>229.84139953859545</c:v>
                </c:pt>
                <c:pt idx="495">
                  <c:v>225.60942813199568</c:v>
                </c:pt>
                <c:pt idx="496">
                  <c:v>220.04612203047208</c:v>
                </c:pt>
                <c:pt idx="497">
                  <c:v>213.65678288616391</c:v>
                </c:pt>
                <c:pt idx="498">
                  <c:v>224.31312655825133</c:v>
                </c:pt>
                <c:pt idx="499">
                  <c:v>225.67821576976317</c:v>
                </c:pt>
                <c:pt idx="500">
                  <c:v>225.52068168548874</c:v>
                </c:pt>
                <c:pt idx="501">
                  <c:v>228.10874446237023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4D-43D1-ABEE-DF98068237C7}"/>
            </c:ext>
          </c:extLst>
        </c:ser>
        <c:ser>
          <c:idx val="2"/>
          <c:order val="1"/>
          <c:tx>
            <c:strRef>
              <c:f>'ATR Trailing Stop (21,3,Close)'!$L$1</c:f>
              <c:strCache>
                <c:ptCount val="1"/>
                <c:pt idx="0">
                  <c:v> UpperE </c:v>
                </c:pt>
              </c:strCache>
            </c:strRef>
          </c:tx>
          <c:spPr>
            <a:ln w="127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'ATR Trailing Stop (21,3,Close)'!$B$2:$B$503</c:f>
              <c:numCache>
                <c:formatCode>mm/dd/yy;@</c:formatCode>
                <c:ptCount val="502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</c:numCache>
            </c:numRef>
          </c:cat>
          <c:val>
            <c:numRef>
              <c:f>'ATR Trailing Stop (21,3,Close)'!$L$2:$L$503</c:f>
              <c:numCache>
                <c:formatCode>_("$"* #,##0.00_);_("$"* \(#,##0.00\);_("$"* "-"??_);_(@_)</c:formatCode>
                <c:ptCount val="502"/>
                <c:pt idx="20">
                  <c:v>219.19857142857143</c:v>
                </c:pt>
                <c:pt idx="21">
                  <c:v>219.3138775510204</c:v>
                </c:pt>
                <c:pt idx="22">
                  <c:v>220.83750242954324</c:v>
                </c:pt>
                <c:pt idx="23">
                  <c:v>220.35619279004118</c:v>
                </c:pt>
                <c:pt idx="24">
                  <c:v>220.29780265718207</c:v>
                </c:pt>
                <c:pt idx="25">
                  <c:v>220.54266919731629</c:v>
                </c:pt>
                <c:pt idx="26">
                  <c:v>221.86397066411072</c:v>
                </c:pt>
                <c:pt idx="27">
                  <c:v>222.6918768229626</c:v>
                </c:pt>
                <c:pt idx="28">
                  <c:v>223.90273983139295</c:v>
                </c:pt>
                <c:pt idx="29">
                  <c:v>224.80260936323137</c:v>
                </c:pt>
                <c:pt idx="30">
                  <c:v>225.99724701260132</c:v>
                </c:pt>
                <c:pt idx="31">
                  <c:v>225.78975905962028</c:v>
                </c:pt>
                <c:pt idx="32">
                  <c:v>226.10310386630505</c:v>
                </c:pt>
                <c:pt idx="33">
                  <c:v>227.45962272981433</c:v>
                </c:pt>
                <c:pt idx="34">
                  <c:v>227.16345021887076</c:v>
                </c:pt>
                <c:pt idx="35">
                  <c:v>227.30614306559121</c:v>
                </c:pt>
                <c:pt idx="36">
                  <c:v>227.58489815770594</c:v>
                </c:pt>
                <c:pt idx="37">
                  <c:v>227.87799824543421</c:v>
                </c:pt>
                <c:pt idx="38">
                  <c:v>227.24095070993735</c:v>
                </c:pt>
                <c:pt idx="39">
                  <c:v>230.69709591422605</c:v>
                </c:pt>
                <c:pt idx="40">
                  <c:v>229.29009134688195</c:v>
                </c:pt>
                <c:pt idx="41">
                  <c:v>229.34961080655424</c:v>
                </c:pt>
                <c:pt idx="42">
                  <c:v>228.67439124433739</c:v>
                </c:pt>
                <c:pt idx="43">
                  <c:v>227.94656308984511</c:v>
                </c:pt>
                <c:pt idx="44">
                  <c:v>227.50148865699535</c:v>
                </c:pt>
                <c:pt idx="45">
                  <c:v>227.80189395904318</c:v>
                </c:pt>
                <c:pt idx="46">
                  <c:v>228.58323234194589</c:v>
                </c:pt>
                <c:pt idx="47">
                  <c:v>228.58593556375797</c:v>
                </c:pt>
                <c:pt idx="48">
                  <c:v>227.7580338702457</c:v>
                </c:pt>
                <c:pt idx="49">
                  <c:v>229.85288940023401</c:v>
                </c:pt>
                <c:pt idx="50">
                  <c:v>229.36608514308</c:v>
                </c:pt>
                <c:pt idx="51">
                  <c:v>228.90008108864762</c:v>
                </c:pt>
                <c:pt idx="52">
                  <c:v>228.60007722728346</c:v>
                </c:pt>
                <c:pt idx="53">
                  <c:v>226.07816878788901</c:v>
                </c:pt>
                <c:pt idx="54">
                  <c:v>226.60492265513241</c:v>
                </c:pt>
                <c:pt idx="55">
                  <c:v>226.39564062393561</c:v>
                </c:pt>
                <c:pt idx="56">
                  <c:v>226.31061011803394</c:v>
                </c:pt>
                <c:pt idx="57">
                  <c:v>226.18343820765134</c:v>
                </c:pt>
                <c:pt idx="58">
                  <c:v>227.94994115014413</c:v>
                </c:pt>
                <c:pt idx="59">
                  <c:v>228.08518204775632</c:v>
                </c:pt>
                <c:pt idx="60">
                  <c:v>228.74684004548223</c:v>
                </c:pt>
                <c:pt idx="61">
                  <c:v>228.12365718617355</c:v>
                </c:pt>
                <c:pt idx="62">
                  <c:v>227.80967351064149</c:v>
                </c:pt>
                <c:pt idx="63">
                  <c:v>227.8734985815633</c:v>
                </c:pt>
                <c:pt idx="64">
                  <c:v>227.38809388720315</c:v>
                </c:pt>
                <c:pt idx="65">
                  <c:v>228.0072322735268</c:v>
                </c:pt>
                <c:pt idx="66">
                  <c:v>227.74212597478743</c:v>
                </c:pt>
                <c:pt idx="67">
                  <c:v>227.87154854741661</c:v>
                </c:pt>
                <c:pt idx="68">
                  <c:v>227.65576052134915</c:v>
                </c:pt>
                <c:pt idx="69">
                  <c:v>226.63024811557062</c:v>
                </c:pt>
                <c:pt idx="70">
                  <c:v>225.24118868149583</c:v>
                </c:pt>
                <c:pt idx="71">
                  <c:v>227.26113207761509</c:v>
                </c:pt>
                <c:pt idx="72">
                  <c:v>226.5710781691572</c:v>
                </c:pt>
                <c:pt idx="73">
                  <c:v>226.17912206586402</c:v>
                </c:pt>
                <c:pt idx="74">
                  <c:v>228.09344958653716</c:v>
                </c:pt>
                <c:pt idx="75">
                  <c:v>227.31995198717823</c:v>
                </c:pt>
                <c:pt idx="76">
                  <c:v>229.92090665445548</c:v>
                </c:pt>
                <c:pt idx="77">
                  <c:v>231.23991109948139</c:v>
                </c:pt>
                <c:pt idx="78">
                  <c:v>231.02705818998228</c:v>
                </c:pt>
                <c:pt idx="79">
                  <c:v>231.11910303807838</c:v>
                </c:pt>
                <c:pt idx="80">
                  <c:v>230.54009813150321</c:v>
                </c:pt>
                <c:pt idx="81">
                  <c:v>231.03676012524113</c:v>
                </c:pt>
                <c:pt idx="82">
                  <c:v>230.99120011927729</c:v>
                </c:pt>
                <c:pt idx="83">
                  <c:v>230.6687620183593</c:v>
                </c:pt>
                <c:pt idx="84">
                  <c:v>230.87596382700889</c:v>
                </c:pt>
                <c:pt idx="85">
                  <c:v>231.69996554953227</c:v>
                </c:pt>
                <c:pt idx="86">
                  <c:v>231.56853861860216</c:v>
                </c:pt>
                <c:pt idx="87">
                  <c:v>231.31622725581155</c:v>
                </c:pt>
                <c:pt idx="88">
                  <c:v>231.62878786267771</c:v>
                </c:pt>
                <c:pt idx="89">
                  <c:v>231.20455986921684</c:v>
                </c:pt>
                <c:pt idx="90">
                  <c:v>230.73386654211129</c:v>
                </c:pt>
                <c:pt idx="91">
                  <c:v>231.99320623058219</c:v>
                </c:pt>
                <c:pt idx="92">
                  <c:v>231.73352974341162</c:v>
                </c:pt>
                <c:pt idx="93">
                  <c:v>228.09193308896343</c:v>
                </c:pt>
                <c:pt idx="94">
                  <c:v>229.09993627520328</c:v>
                </c:pt>
                <c:pt idx="95">
                  <c:v>230.66279645257455</c:v>
                </c:pt>
                <c:pt idx="96">
                  <c:v>231.78647281197578</c:v>
                </c:pt>
                <c:pt idx="97">
                  <c:v>232.18140267807215</c:v>
                </c:pt>
                <c:pt idx="98">
                  <c:v>232.61038350292586</c:v>
                </c:pt>
                <c:pt idx="99">
                  <c:v>233.6941747646913</c:v>
                </c:pt>
                <c:pt idx="100">
                  <c:v>233.50111882351553</c:v>
                </c:pt>
                <c:pt idx="101">
                  <c:v>233.1891607843005</c:v>
                </c:pt>
                <c:pt idx="102">
                  <c:v>233.10396265171477</c:v>
                </c:pt>
                <c:pt idx="103">
                  <c:v>235.00710728734737</c:v>
                </c:pt>
                <c:pt idx="104">
                  <c:v>235.75534027366419</c:v>
                </c:pt>
                <c:pt idx="105">
                  <c:v>235.45460978444206</c:v>
                </c:pt>
                <c:pt idx="106">
                  <c:v>234.64391408042104</c:v>
                </c:pt>
                <c:pt idx="107">
                  <c:v>235.03801340992476</c:v>
                </c:pt>
                <c:pt idx="108">
                  <c:v>235.13239372373789</c:v>
                </c:pt>
                <c:pt idx="109">
                  <c:v>235.00513687975038</c:v>
                </c:pt>
                <c:pt idx="110">
                  <c:v>234.91251131404795</c:v>
                </c:pt>
                <c:pt idx="111">
                  <c:v>236.02096315623618</c:v>
                </c:pt>
                <c:pt idx="112">
                  <c:v>235.74615538689159</c:v>
                </c:pt>
                <c:pt idx="113">
                  <c:v>235.37014798751579</c:v>
                </c:pt>
                <c:pt idx="114">
                  <c:v>235.38966475001504</c:v>
                </c:pt>
                <c:pt idx="115">
                  <c:v>237.40206166668099</c:v>
                </c:pt>
                <c:pt idx="116">
                  <c:v>235.86291587302952</c:v>
                </c:pt>
                <c:pt idx="117">
                  <c:v>235.76515797431381</c:v>
                </c:pt>
                <c:pt idx="118">
                  <c:v>235.59062664220366</c:v>
                </c:pt>
                <c:pt idx="119">
                  <c:v>235.81107299257488</c:v>
                </c:pt>
                <c:pt idx="120">
                  <c:v>235.96387904054751</c:v>
                </c:pt>
                <c:pt idx="121">
                  <c:v>234.18559908623575</c:v>
                </c:pt>
                <c:pt idx="122">
                  <c:v>236.37580865355781</c:v>
                </c:pt>
                <c:pt idx="123">
                  <c:v>234.6483891938646</c:v>
                </c:pt>
                <c:pt idx="124">
                  <c:v>235.04751351796628</c:v>
                </c:pt>
                <c:pt idx="125">
                  <c:v>235.43810811234883</c:v>
                </c:pt>
                <c:pt idx="126">
                  <c:v>235.93296010699888</c:v>
                </c:pt>
                <c:pt idx="127">
                  <c:v>233.93234295904659</c:v>
                </c:pt>
                <c:pt idx="128">
                  <c:v>235.44032662766338</c:v>
                </c:pt>
                <c:pt idx="129">
                  <c:v>235.61316821682226</c:v>
                </c:pt>
                <c:pt idx="130">
                  <c:v>235.45968401602121</c:v>
                </c:pt>
                <c:pt idx="131">
                  <c:v>237.24684192002022</c:v>
                </c:pt>
                <c:pt idx="132">
                  <c:v>237.52699230478117</c:v>
                </c:pt>
                <c:pt idx="133">
                  <c:v>238.62951648074394</c:v>
                </c:pt>
                <c:pt idx="134">
                  <c:v>238.46430141023237</c:v>
                </c:pt>
                <c:pt idx="135">
                  <c:v>238.52981086688794</c:v>
                </c:pt>
                <c:pt idx="136">
                  <c:v>239.76696273036947</c:v>
                </c:pt>
                <c:pt idx="137">
                  <c:v>239.80234545749474</c:v>
                </c:pt>
                <c:pt idx="138">
                  <c:v>239.51842424523309</c:v>
                </c:pt>
                <c:pt idx="139">
                  <c:v>239.35659451926961</c:v>
                </c:pt>
                <c:pt idx="140">
                  <c:v>239.86961382787581</c:v>
                </c:pt>
                <c:pt idx="141">
                  <c:v>239.78106078845315</c:v>
                </c:pt>
                <c:pt idx="142">
                  <c:v>239.69291503662205</c:v>
                </c:pt>
                <c:pt idx="143">
                  <c:v>239.37849051106863</c:v>
                </c:pt>
                <c:pt idx="144">
                  <c:v>239.1790385819701</c:v>
                </c:pt>
                <c:pt idx="145">
                  <c:v>239.63098912568583</c:v>
                </c:pt>
                <c:pt idx="146">
                  <c:v>239.72808488160555</c:v>
                </c:pt>
                <c:pt idx="147">
                  <c:v>239.2057951253386</c:v>
                </c:pt>
                <c:pt idx="148">
                  <c:v>239.56123345270345</c:v>
                </c:pt>
                <c:pt idx="149">
                  <c:v>239.89403185971759</c:v>
                </c:pt>
                <c:pt idx="150">
                  <c:v>239.42764939020719</c:v>
                </c:pt>
                <c:pt idx="151">
                  <c:v>239.41299941924495</c:v>
                </c:pt>
                <c:pt idx="152">
                  <c:v>236.39142801832853</c:v>
                </c:pt>
                <c:pt idx="153">
                  <c:v>236.69659811269386</c:v>
                </c:pt>
                <c:pt idx="154">
                  <c:v>239.17247439304174</c:v>
                </c:pt>
                <c:pt idx="155">
                  <c:v>239.0714041838493</c:v>
                </c:pt>
                <c:pt idx="156">
                  <c:v>239.44276588938027</c:v>
                </c:pt>
                <c:pt idx="157">
                  <c:v>236.10739608512407</c:v>
                </c:pt>
                <c:pt idx="158">
                  <c:v>235.80180579535624</c:v>
                </c:pt>
                <c:pt idx="159">
                  <c:v>235.96029123367262</c:v>
                </c:pt>
                <c:pt idx="160">
                  <c:v>238.55408688921202</c:v>
                </c:pt>
                <c:pt idx="161">
                  <c:v>237.67293989448763</c:v>
                </c:pt>
                <c:pt idx="162">
                  <c:v>237.10518085189298</c:v>
                </c:pt>
                <c:pt idx="163">
                  <c:v>237.66398176370762</c:v>
                </c:pt>
                <c:pt idx="164">
                  <c:v>237.61236358448343</c:v>
                </c:pt>
                <c:pt idx="165">
                  <c:v>237.96510817569853</c:v>
                </c:pt>
                <c:pt idx="166">
                  <c:v>239.09343635780812</c:v>
                </c:pt>
                <c:pt idx="167">
                  <c:v>240.5280346264839</c:v>
                </c:pt>
                <c:pt idx="168">
                  <c:v>240.75574726331803</c:v>
                </c:pt>
                <c:pt idx="169">
                  <c:v>239.24690215554097</c:v>
                </c:pt>
                <c:pt idx="170">
                  <c:v>239.99228776718186</c:v>
                </c:pt>
                <c:pt idx="171">
                  <c:v>239.86313120683985</c:v>
                </c:pt>
                <c:pt idx="172">
                  <c:v>239.48012495889515</c:v>
                </c:pt>
                <c:pt idx="173">
                  <c:v>242.15345234180489</c:v>
                </c:pt>
                <c:pt idx="174">
                  <c:v>242.85757365886178</c:v>
                </c:pt>
                <c:pt idx="175">
                  <c:v>242.85054634177314</c:v>
                </c:pt>
                <c:pt idx="176">
                  <c:v>242.66385365883156</c:v>
                </c:pt>
                <c:pt idx="177">
                  <c:v>242.88224157983959</c:v>
                </c:pt>
                <c:pt idx="178">
                  <c:v>243.3240395998472</c:v>
                </c:pt>
                <c:pt idx="179">
                  <c:v>243.4362281903307</c:v>
                </c:pt>
                <c:pt idx="180">
                  <c:v>243.50450303841018</c:v>
                </c:pt>
                <c:pt idx="181">
                  <c:v>242.79762194134304</c:v>
                </c:pt>
                <c:pt idx="182">
                  <c:v>242.74821137270766</c:v>
                </c:pt>
                <c:pt idx="183">
                  <c:v>242.28210606924537</c:v>
                </c:pt>
                <c:pt idx="184">
                  <c:v>242.37629149451942</c:v>
                </c:pt>
                <c:pt idx="185">
                  <c:v>243.34313475668515</c:v>
                </c:pt>
                <c:pt idx="186">
                  <c:v>243.56631881589061</c:v>
                </c:pt>
                <c:pt idx="187">
                  <c:v>244.40411315799108</c:v>
                </c:pt>
                <c:pt idx="188">
                  <c:v>245.41820300761054</c:v>
                </c:pt>
                <c:pt idx="189">
                  <c:v>245.85638381677194</c:v>
                </c:pt>
                <c:pt idx="190">
                  <c:v>246.08703220644949</c:v>
                </c:pt>
                <c:pt idx="191">
                  <c:v>247.56860210138046</c:v>
                </c:pt>
                <c:pt idx="192">
                  <c:v>247.23533533464806</c:v>
                </c:pt>
                <c:pt idx="193">
                  <c:v>246.81317650918862</c:v>
                </c:pt>
                <c:pt idx="194">
                  <c:v>247.43921572303677</c:v>
                </c:pt>
                <c:pt idx="195">
                  <c:v>247.76020545051122</c:v>
                </c:pt>
                <c:pt idx="196">
                  <c:v>247.32448138143926</c:v>
                </c:pt>
                <c:pt idx="197">
                  <c:v>247.55331560137071</c:v>
                </c:pt>
                <c:pt idx="198">
                  <c:v>247.82268152511497</c:v>
                </c:pt>
                <c:pt idx="199">
                  <c:v>247.91493478582379</c:v>
                </c:pt>
                <c:pt idx="200">
                  <c:v>248.07231884364168</c:v>
                </c:pt>
                <c:pt idx="201">
                  <c:v>248.19077985108731</c:v>
                </c:pt>
                <c:pt idx="202">
                  <c:v>249.50074271532125</c:v>
                </c:pt>
                <c:pt idx="203">
                  <c:v>248.59451687173453</c:v>
                </c:pt>
                <c:pt idx="204">
                  <c:v>248.97144463974718</c:v>
                </c:pt>
                <c:pt idx="205">
                  <c:v>247.96232822833065</c:v>
                </c:pt>
                <c:pt idx="206">
                  <c:v>248.25078878888633</c:v>
                </c:pt>
                <c:pt idx="207">
                  <c:v>250.4045607513203</c:v>
                </c:pt>
                <c:pt idx="208">
                  <c:v>249.49672452506698</c:v>
                </c:pt>
                <c:pt idx="209">
                  <c:v>249.81688050006377</c:v>
                </c:pt>
                <c:pt idx="210">
                  <c:v>250.1603623810131</c:v>
                </c:pt>
                <c:pt idx="211">
                  <c:v>250.30986893429821</c:v>
                </c:pt>
                <c:pt idx="212">
                  <c:v>251.12844660409354</c:v>
                </c:pt>
                <c:pt idx="213">
                  <c:v>251.45994914675572</c:v>
                </c:pt>
                <c:pt idx="214">
                  <c:v>251.28995156833881</c:v>
                </c:pt>
                <c:pt idx="215">
                  <c:v>251.70233482698933</c:v>
                </c:pt>
                <c:pt idx="216">
                  <c:v>251.01698554951363</c:v>
                </c:pt>
                <c:pt idx="217">
                  <c:v>250.88998623763203</c:v>
                </c:pt>
                <c:pt idx="218">
                  <c:v>251.13093927393527</c:v>
                </c:pt>
                <c:pt idx="219">
                  <c:v>250.62851359422407</c:v>
                </c:pt>
                <c:pt idx="220">
                  <c:v>249.51096532783245</c:v>
                </c:pt>
                <c:pt idx="221">
                  <c:v>251.77663364555471</c:v>
                </c:pt>
                <c:pt idx="222">
                  <c:v>250.97536537671877</c:v>
                </c:pt>
                <c:pt idx="223">
                  <c:v>251.30177654925598</c:v>
                </c:pt>
                <c:pt idx="224">
                  <c:v>253.00693004691044</c:v>
                </c:pt>
                <c:pt idx="225">
                  <c:v>252.68088575896235</c:v>
                </c:pt>
                <c:pt idx="226">
                  <c:v>253.16989119901174</c:v>
                </c:pt>
                <c:pt idx="227">
                  <c:v>252.97703923715406</c:v>
                </c:pt>
                <c:pt idx="228">
                  <c:v>255.70051355919432</c:v>
                </c:pt>
                <c:pt idx="229">
                  <c:v>255.56477481828031</c:v>
                </c:pt>
                <c:pt idx="230">
                  <c:v>258.03978554121932</c:v>
                </c:pt>
                <c:pt idx="231">
                  <c:v>257.93741480116125</c:v>
                </c:pt>
                <c:pt idx="232">
                  <c:v>257.79325219158221</c:v>
                </c:pt>
                <c:pt idx="233">
                  <c:v>256.94881161103064</c:v>
                </c:pt>
                <c:pt idx="234">
                  <c:v>256.90124915336253</c:v>
                </c:pt>
                <c:pt idx="235">
                  <c:v>257.68214205082143</c:v>
                </c:pt>
                <c:pt idx="236">
                  <c:v>259.04537338173469</c:v>
                </c:pt>
                <c:pt idx="237">
                  <c:v>259.71797464927113</c:v>
                </c:pt>
                <c:pt idx="238">
                  <c:v>260.08949966597248</c:v>
                </c:pt>
                <c:pt idx="239">
                  <c:v>259.97190444378339</c:v>
                </c:pt>
                <c:pt idx="240">
                  <c:v>258.93562327979367</c:v>
                </c:pt>
                <c:pt idx="241">
                  <c:v>261.22297455218444</c:v>
                </c:pt>
                <c:pt idx="242">
                  <c:v>262.92521385922328</c:v>
                </c:pt>
                <c:pt idx="243">
                  <c:v>261.91401319926024</c:v>
                </c:pt>
                <c:pt idx="244">
                  <c:v>261.78096495167642</c:v>
                </c:pt>
                <c:pt idx="245">
                  <c:v>262.27901423969183</c:v>
                </c:pt>
                <c:pt idx="246">
                  <c:v>262.10287070446839</c:v>
                </c:pt>
                <c:pt idx="247">
                  <c:v>261.66797209949368</c:v>
                </c:pt>
                <c:pt idx="248">
                  <c:v>261.68187818999399</c:v>
                </c:pt>
                <c:pt idx="249">
                  <c:v>262.09369351428006</c:v>
                </c:pt>
                <c:pt idx="250">
                  <c:v>261.19113668026665</c:v>
                </c:pt>
                <c:pt idx="251">
                  <c:v>263.10108255263498</c:v>
                </c:pt>
                <c:pt idx="252">
                  <c:v>264.79626909774754</c:v>
                </c:pt>
                <c:pt idx="253">
                  <c:v>265.91311342642621</c:v>
                </c:pt>
                <c:pt idx="254">
                  <c:v>267.72582231088211</c:v>
                </c:pt>
                <c:pt idx="255">
                  <c:v>268.15125934369729</c:v>
                </c:pt>
                <c:pt idx="256">
                  <c:v>268.72786604161649</c:v>
                </c:pt>
                <c:pt idx="257">
                  <c:v>268.3355867063014</c:v>
                </c:pt>
                <c:pt idx="258">
                  <c:v>270.33532067266799</c:v>
                </c:pt>
                <c:pt idx="259">
                  <c:v>272.13601968825526</c:v>
                </c:pt>
                <c:pt idx="260">
                  <c:v>271.55049494119544</c:v>
                </c:pt>
                <c:pt idx="261">
                  <c:v>274.28523327732904</c:v>
                </c:pt>
                <c:pt idx="262">
                  <c:v>273.78784121650386</c:v>
                </c:pt>
                <c:pt idx="263">
                  <c:v>274.94699163476554</c:v>
                </c:pt>
                <c:pt idx="264">
                  <c:v>277.27046822358619</c:v>
                </c:pt>
                <c:pt idx="265">
                  <c:v>277.77377926055829</c:v>
                </c:pt>
                <c:pt idx="266">
                  <c:v>277.83169453386506</c:v>
                </c:pt>
                <c:pt idx="267">
                  <c:v>277.95637574653819</c:v>
                </c:pt>
                <c:pt idx="268">
                  <c:v>281.33178642527446</c:v>
                </c:pt>
                <c:pt idx="269">
                  <c:v>279.53408230978516</c:v>
                </c:pt>
                <c:pt idx="270">
                  <c:v>276.95341172360492</c:v>
                </c:pt>
                <c:pt idx="271">
                  <c:v>277.18753497486182</c:v>
                </c:pt>
                <c:pt idx="272">
                  <c:v>276.93431902367792</c:v>
                </c:pt>
                <c:pt idx="273">
                  <c:v>271.60125621302666</c:v>
                </c:pt>
                <c:pt idx="274">
                  <c:v>261.93643448859677</c:v>
                </c:pt>
                <c:pt idx="275">
                  <c:v>268.09231856056834</c:v>
                </c:pt>
                <c:pt idx="276">
                  <c:v>266.91792243863654</c:v>
                </c:pt>
                <c:pt idx="277">
                  <c:v>258.26944994155861</c:v>
                </c:pt>
                <c:pt idx="278">
                  <c:v>262.98804756338916</c:v>
                </c:pt>
                <c:pt idx="279">
                  <c:v>266.91528339370393</c:v>
                </c:pt>
                <c:pt idx="280">
                  <c:v>267.46026989876566</c:v>
                </c:pt>
                <c:pt idx="281">
                  <c:v>271.16787609406254</c:v>
                </c:pt>
                <c:pt idx="282">
                  <c:v>274.51654866101194</c:v>
                </c:pt>
                <c:pt idx="283">
                  <c:v>274.46623682001137</c:v>
                </c:pt>
                <c:pt idx="284">
                  <c:v>272.70784459048701</c:v>
                </c:pt>
                <c:pt idx="285">
                  <c:v>271.52604246713048</c:v>
                </c:pt>
                <c:pt idx="286">
                  <c:v>271.79004044488619</c:v>
                </c:pt>
                <c:pt idx="287">
                  <c:v>275.991943280844</c:v>
                </c:pt>
                <c:pt idx="288">
                  <c:v>278.97280312461328</c:v>
                </c:pt>
                <c:pt idx="289">
                  <c:v>275.72076488058411</c:v>
                </c:pt>
                <c:pt idx="290">
                  <c:v>273.17168083865153</c:v>
                </c:pt>
                <c:pt idx="291">
                  <c:v>269.80921984633477</c:v>
                </c:pt>
                <c:pt idx="292">
                  <c:v>271.24306652031891</c:v>
                </c:pt>
                <c:pt idx="293">
                  <c:v>274.38482525744649</c:v>
                </c:pt>
                <c:pt idx="294">
                  <c:v>274.77650024518715</c:v>
                </c:pt>
                <c:pt idx="295">
                  <c:v>274.51714309065449</c:v>
                </c:pt>
                <c:pt idx="296">
                  <c:v>275.47680294348044</c:v>
                </c:pt>
                <c:pt idx="297">
                  <c:v>280.18695518426705</c:v>
                </c:pt>
                <c:pt idx="298">
                  <c:v>279.54614779454005</c:v>
                </c:pt>
                <c:pt idx="299">
                  <c:v>277.88109313765716</c:v>
                </c:pt>
                <c:pt idx="300">
                  <c:v>276.43151727395923</c:v>
                </c:pt>
                <c:pt idx="301">
                  <c:v>275.90430216567546</c:v>
                </c:pt>
                <c:pt idx="302">
                  <c:v>275.87409730064326</c:v>
                </c:pt>
                <c:pt idx="303">
                  <c:v>272.57199742918408</c:v>
                </c:pt>
                <c:pt idx="304">
                  <c:v>272.69333088493721</c:v>
                </c:pt>
                <c:pt idx="305">
                  <c:v>272.10983893803547</c:v>
                </c:pt>
                <c:pt idx="306">
                  <c:v>266.04175136955757</c:v>
                </c:pt>
                <c:pt idx="307">
                  <c:v>261.07690606624533</c:v>
                </c:pt>
                <c:pt idx="308">
                  <c:v>268.37705339642412</c:v>
                </c:pt>
                <c:pt idx="309">
                  <c:v>264.54052704421343</c:v>
                </c:pt>
                <c:pt idx="310">
                  <c:v>263.75478766115566</c:v>
                </c:pt>
                <c:pt idx="311">
                  <c:v>267.11932158205303</c:v>
                </c:pt>
                <c:pt idx="312">
                  <c:v>262.19792531624097</c:v>
                </c:pt>
                <c:pt idx="313">
                  <c:v>265.37516696784854</c:v>
                </c:pt>
                <c:pt idx="314">
                  <c:v>268.51730187414148</c:v>
                </c:pt>
                <c:pt idx="315">
                  <c:v>270.30266845156331</c:v>
                </c:pt>
                <c:pt idx="316">
                  <c:v>264.9887318586317</c:v>
                </c:pt>
                <c:pt idx="317">
                  <c:v>266.27783986536355</c:v>
                </c:pt>
                <c:pt idx="318">
                  <c:v>270.3331808241557</c:v>
                </c:pt>
                <c:pt idx="319">
                  <c:v>268.63112459443403</c:v>
                </c:pt>
                <c:pt idx="320">
                  <c:v>270.53154723279431</c:v>
                </c:pt>
                <c:pt idx="321">
                  <c:v>269.63290212647075</c:v>
                </c:pt>
                <c:pt idx="322">
                  <c:v>271.5227639299722</c:v>
                </c:pt>
                <c:pt idx="323">
                  <c:v>274.16263231425921</c:v>
                </c:pt>
                <c:pt idx="324">
                  <c:v>273.93584029929445</c:v>
                </c:pt>
                <c:pt idx="325">
                  <c:v>272.26032409456616</c:v>
                </c:pt>
                <c:pt idx="326">
                  <c:v>269.95411818530113</c:v>
                </c:pt>
                <c:pt idx="327">
                  <c:v>269.6858268431439</c:v>
                </c:pt>
                <c:pt idx="328">
                  <c:v>266.57412080299423</c:v>
                </c:pt>
                <c:pt idx="329">
                  <c:v>267.07249600285166</c:v>
                </c:pt>
                <c:pt idx="330">
                  <c:v>269.58285333604914</c:v>
                </c:pt>
                <c:pt idx="331">
                  <c:v>269.50271746290395</c:v>
                </c:pt>
                <c:pt idx="332">
                  <c:v>267.44068329800382</c:v>
                </c:pt>
                <c:pt idx="333">
                  <c:v>267.74826980762271</c:v>
                </c:pt>
                <c:pt idx="334">
                  <c:v>265.88406648345017</c:v>
                </c:pt>
                <c:pt idx="335">
                  <c:v>265.37672998423824</c:v>
                </c:pt>
                <c:pt idx="336">
                  <c:v>268.90117141356023</c:v>
                </c:pt>
                <c:pt idx="337">
                  <c:v>269.49159182243835</c:v>
                </c:pt>
                <c:pt idx="338">
                  <c:v>269.2496112594651</c:v>
                </c:pt>
                <c:pt idx="339">
                  <c:v>271.61486786615723</c:v>
                </c:pt>
                <c:pt idx="340">
                  <c:v>273.93035034872116</c:v>
                </c:pt>
                <c:pt idx="341">
                  <c:v>274.42890509402008</c:v>
                </c:pt>
                <c:pt idx="342">
                  <c:v>274.29181437525727</c:v>
                </c:pt>
                <c:pt idx="343">
                  <c:v>272.38887083357832</c:v>
                </c:pt>
                <c:pt idx="344">
                  <c:v>273.22987698436032</c:v>
                </c:pt>
                <c:pt idx="345">
                  <c:v>272.82464474700981</c:v>
                </c:pt>
                <c:pt idx="346">
                  <c:v>271.85109023524745</c:v>
                </c:pt>
                <c:pt idx="347">
                  <c:v>273.73532403356899</c:v>
                </c:pt>
                <c:pt idx="348">
                  <c:v>272.83649907958954</c:v>
                </c:pt>
                <c:pt idx="349">
                  <c:v>273.44857055199003</c:v>
                </c:pt>
                <c:pt idx="350">
                  <c:v>272.83006719237147</c:v>
                </c:pt>
                <c:pt idx="351">
                  <c:v>271.9467306594014</c:v>
                </c:pt>
                <c:pt idx="352">
                  <c:v>269.11402919942987</c:v>
                </c:pt>
                <c:pt idx="353">
                  <c:v>272.72098018993324</c:v>
                </c:pt>
                <c:pt idx="354">
                  <c:v>270.99283827612692</c:v>
                </c:pt>
                <c:pt idx="355">
                  <c:v>273.55984597726371</c:v>
                </c:pt>
                <c:pt idx="356">
                  <c:v>274.60032950215589</c:v>
                </c:pt>
                <c:pt idx="357">
                  <c:v>274.56793285919611</c:v>
                </c:pt>
                <c:pt idx="358">
                  <c:v>276.71660272304393</c:v>
                </c:pt>
                <c:pt idx="359">
                  <c:v>276.5500978314704</c:v>
                </c:pt>
                <c:pt idx="360">
                  <c:v>277.16152174425753</c:v>
                </c:pt>
                <c:pt idx="361">
                  <c:v>277.29716356595958</c:v>
                </c:pt>
                <c:pt idx="362">
                  <c:v>277.42777482472337</c:v>
                </c:pt>
                <c:pt idx="363">
                  <c:v>276.43169030926038</c:v>
                </c:pt>
                <c:pt idx="364">
                  <c:v>276.93065743739078</c:v>
                </c:pt>
                <c:pt idx="365">
                  <c:v>276.52824517846744</c:v>
                </c:pt>
                <c:pt idx="366">
                  <c:v>275.92975731282615</c:v>
                </c:pt>
                <c:pt idx="367">
                  <c:v>274.97214982173921</c:v>
                </c:pt>
                <c:pt idx="368">
                  <c:v>275.24966649689446</c:v>
                </c:pt>
                <c:pt idx="369">
                  <c:v>273.54730142561374</c:v>
                </c:pt>
                <c:pt idx="370">
                  <c:v>273.9002870720131</c:v>
                </c:pt>
                <c:pt idx="371">
                  <c:v>270.71789244953629</c:v>
                </c:pt>
                <c:pt idx="372">
                  <c:v>271.18704042812982</c:v>
                </c:pt>
                <c:pt idx="373">
                  <c:v>269.30575278869503</c:v>
                </c:pt>
                <c:pt idx="374">
                  <c:v>270.88309789399528</c:v>
                </c:pt>
                <c:pt idx="375">
                  <c:v>271.27771227999551</c:v>
                </c:pt>
                <c:pt idx="376">
                  <c:v>271.85591645713856</c:v>
                </c:pt>
                <c:pt idx="377">
                  <c:v>270.9089680544177</c:v>
                </c:pt>
                <c:pt idx="378">
                  <c:v>273.00568386135018</c:v>
                </c:pt>
                <c:pt idx="379">
                  <c:v>275.31207986795255</c:v>
                </c:pt>
                <c:pt idx="380">
                  <c:v>277.70388558852625</c:v>
                </c:pt>
                <c:pt idx="381">
                  <c:v>278.45798627478689</c:v>
                </c:pt>
                <c:pt idx="382">
                  <c:v>276.44808216646373</c:v>
                </c:pt>
                <c:pt idx="383">
                  <c:v>278.88674492044163</c:v>
                </c:pt>
                <c:pt idx="384">
                  <c:v>278.91404278137298</c:v>
                </c:pt>
                <c:pt idx="385">
                  <c:v>278.45861217273614</c:v>
                </c:pt>
                <c:pt idx="386">
                  <c:v>279.56486873593923</c:v>
                </c:pt>
                <c:pt idx="387">
                  <c:v>279.95082736756115</c:v>
                </c:pt>
                <c:pt idx="388">
                  <c:v>278.81126415958209</c:v>
                </c:pt>
                <c:pt idx="389">
                  <c:v>278.31263253293531</c:v>
                </c:pt>
                <c:pt idx="390">
                  <c:v>278.68584050755743</c:v>
                </c:pt>
                <c:pt idx="391">
                  <c:v>280.07365762624511</c:v>
                </c:pt>
                <c:pt idx="392">
                  <c:v>282.53205488213825</c:v>
                </c:pt>
                <c:pt idx="393">
                  <c:v>281.69624274489354</c:v>
                </c:pt>
                <c:pt idx="394">
                  <c:v>280.00451689989865</c:v>
                </c:pt>
                <c:pt idx="395">
                  <c:v>278.58049228561777</c:v>
                </c:pt>
                <c:pt idx="396">
                  <c:v>279.89046884344549</c:v>
                </c:pt>
                <c:pt idx="397">
                  <c:v>279.40187508899567</c:v>
                </c:pt>
                <c:pt idx="398">
                  <c:v>281.04369056094828</c:v>
                </c:pt>
                <c:pt idx="399">
                  <c:v>282.0863719628079</c:v>
                </c:pt>
                <c:pt idx="400">
                  <c:v>283.02987805981707</c:v>
                </c:pt>
                <c:pt idx="401">
                  <c:v>283.81797910458761</c:v>
                </c:pt>
                <c:pt idx="402">
                  <c:v>283.52617057579772</c:v>
                </c:pt>
                <c:pt idx="403">
                  <c:v>283.00540054837882</c:v>
                </c:pt>
                <c:pt idx="404">
                  <c:v>281.23181004607505</c:v>
                </c:pt>
                <c:pt idx="405">
                  <c:v>280.23839052007145</c:v>
                </c:pt>
                <c:pt idx="406">
                  <c:v>281.97894335244899</c:v>
                </c:pt>
                <c:pt idx="407">
                  <c:v>280.14137462138001</c:v>
                </c:pt>
                <c:pt idx="408">
                  <c:v>282.49749963940957</c:v>
                </c:pt>
                <c:pt idx="409">
                  <c:v>283.46809489467574</c:v>
                </c:pt>
                <c:pt idx="410">
                  <c:v>283.87056656635787</c:v>
                </c:pt>
                <c:pt idx="411">
                  <c:v>284.44339672986462</c:v>
                </c:pt>
                <c:pt idx="412">
                  <c:v>284.13704450463297</c:v>
                </c:pt>
                <c:pt idx="413">
                  <c:v>283.68289952822187</c:v>
                </c:pt>
                <c:pt idx="414">
                  <c:v>285.33419002687799</c:v>
                </c:pt>
                <c:pt idx="415">
                  <c:v>287.57684764464574</c:v>
                </c:pt>
                <c:pt idx="416">
                  <c:v>287.56747394728166</c:v>
                </c:pt>
                <c:pt idx="417">
                  <c:v>289.05092756883965</c:v>
                </c:pt>
                <c:pt idx="418">
                  <c:v>287.88564530365682</c:v>
                </c:pt>
                <c:pt idx="419">
                  <c:v>287.81585267014935</c:v>
                </c:pt>
                <c:pt idx="420">
                  <c:v>287.28366920966602</c:v>
                </c:pt>
                <c:pt idx="421">
                  <c:v>286.51539924730099</c:v>
                </c:pt>
                <c:pt idx="422">
                  <c:v>285.746094521239</c:v>
                </c:pt>
                <c:pt idx="423">
                  <c:v>285.193423353561</c:v>
                </c:pt>
                <c:pt idx="424">
                  <c:v>285.60516509862947</c:v>
                </c:pt>
                <c:pt idx="425">
                  <c:v>286.60777628440906</c:v>
                </c:pt>
                <c:pt idx="426">
                  <c:v>286.61788217562764</c:v>
                </c:pt>
                <c:pt idx="427">
                  <c:v>288.26798302440733</c:v>
                </c:pt>
                <c:pt idx="428">
                  <c:v>288.21998383276889</c:v>
                </c:pt>
                <c:pt idx="429">
                  <c:v>286.70665126930373</c:v>
                </c:pt>
                <c:pt idx="430">
                  <c:v>288.27823930409875</c:v>
                </c:pt>
                <c:pt idx="431">
                  <c:v>288.42784695628455</c:v>
                </c:pt>
                <c:pt idx="432">
                  <c:v>290.83033043455669</c:v>
                </c:pt>
                <c:pt idx="433">
                  <c:v>290.49745755672063</c:v>
                </c:pt>
                <c:pt idx="434">
                  <c:v>289.50662624449586</c:v>
                </c:pt>
                <c:pt idx="435">
                  <c:v>289.14488213761513</c:v>
                </c:pt>
                <c:pt idx="436">
                  <c:v>288.42941155963342</c:v>
                </c:pt>
                <c:pt idx="437">
                  <c:v>289.23610624726996</c:v>
                </c:pt>
                <c:pt idx="438">
                  <c:v>289.18486309263807</c:v>
                </c:pt>
                <c:pt idx="439">
                  <c:v>290.22034580251238</c:v>
                </c:pt>
                <c:pt idx="440">
                  <c:v>289.955091240488</c:v>
                </c:pt>
                <c:pt idx="441">
                  <c:v>290.11722975284567</c:v>
                </c:pt>
                <c:pt idx="442">
                  <c:v>288.1921235741388</c:v>
                </c:pt>
                <c:pt idx="443">
                  <c:v>286.90107007060834</c:v>
                </c:pt>
                <c:pt idx="444">
                  <c:v>286.99054292438888</c:v>
                </c:pt>
                <c:pt idx="445">
                  <c:v>286.57861230894184</c:v>
                </c:pt>
                <c:pt idx="446">
                  <c:v>278.73248791327796</c:v>
                </c:pt>
                <c:pt idx="447">
                  <c:v>273.59998848883612</c:v>
                </c:pt>
                <c:pt idx="448">
                  <c:v>277.59284617984395</c:v>
                </c:pt>
                <c:pt idx="449">
                  <c:v>276.06699636175614</c:v>
                </c:pt>
                <c:pt idx="450">
                  <c:v>282.4147584397677</c:v>
                </c:pt>
                <c:pt idx="451">
                  <c:v>282.54453184739782</c:v>
                </c:pt>
                <c:pt idx="452">
                  <c:v>278.93479223561701</c:v>
                </c:pt>
                <c:pt idx="453">
                  <c:v>278.87884974820668</c:v>
                </c:pt>
                <c:pt idx="454">
                  <c:v>277.63557118876821</c:v>
                </c:pt>
                <c:pt idx="455">
                  <c:v>276.72387732263644</c:v>
                </c:pt>
                <c:pt idx="456">
                  <c:v>269.4322641167966</c:v>
                </c:pt>
                <c:pt idx="457">
                  <c:v>274.47406106361581</c:v>
                </c:pt>
                <c:pt idx="458">
                  <c:v>270.53672482249124</c:v>
                </c:pt>
                <c:pt idx="459">
                  <c:v>269.99211887856308</c:v>
                </c:pt>
                <c:pt idx="460">
                  <c:v>273.91201797958388</c:v>
                </c:pt>
                <c:pt idx="461">
                  <c:v>276.86144569484179</c:v>
                </c:pt>
                <c:pt idx="462">
                  <c:v>279.52899589984935</c:v>
                </c:pt>
                <c:pt idx="463">
                  <c:v>278.13332942842794</c:v>
                </c:pt>
                <c:pt idx="464">
                  <c:v>279.35317088421709</c:v>
                </c:pt>
                <c:pt idx="465">
                  <c:v>280.72873417544486</c:v>
                </c:pt>
                <c:pt idx="466">
                  <c:v>286.72641350042369</c:v>
                </c:pt>
                <c:pt idx="467">
                  <c:v>285.90801285754634</c:v>
                </c:pt>
                <c:pt idx="468">
                  <c:v>283.25905986432986</c:v>
                </c:pt>
                <c:pt idx="469">
                  <c:v>278.41053320412368</c:v>
                </c:pt>
                <c:pt idx="470">
                  <c:v>277.88574590868922</c:v>
                </c:pt>
                <c:pt idx="471">
                  <c:v>276.34213896065637</c:v>
                </c:pt>
                <c:pt idx="472">
                  <c:v>279.39727520062513</c:v>
                </c:pt>
                <c:pt idx="473">
                  <c:v>279.96216685773823</c:v>
                </c:pt>
                <c:pt idx="474">
                  <c:v>275.62730176927448</c:v>
                </c:pt>
                <c:pt idx="475">
                  <c:v>270.97552549454713</c:v>
                </c:pt>
                <c:pt idx="476">
                  <c:v>271.63526237575917</c:v>
                </c:pt>
                <c:pt idx="477">
                  <c:v>269.56501178643731</c:v>
                </c:pt>
                <c:pt idx="478">
                  <c:v>273.72715408232125</c:v>
                </c:pt>
                <c:pt idx="479">
                  <c:v>274.38252769744884</c:v>
                </c:pt>
                <c:pt idx="480">
                  <c:v>280.68859780709414</c:v>
                </c:pt>
                <c:pt idx="481">
                  <c:v>279.93437886389916</c:v>
                </c:pt>
                <c:pt idx="482">
                  <c:v>281.35845606085633</c:v>
                </c:pt>
                <c:pt idx="483">
                  <c:v>284.98948196272033</c:v>
                </c:pt>
                <c:pt idx="484">
                  <c:v>276.87569710735266</c:v>
                </c:pt>
                <c:pt idx="485">
                  <c:v>276.93637819747875</c:v>
                </c:pt>
                <c:pt idx="486">
                  <c:v>271.36369352140832</c:v>
                </c:pt>
                <c:pt idx="487">
                  <c:v>272.08923192515084</c:v>
                </c:pt>
                <c:pt idx="488">
                  <c:v>272.21355421442934</c:v>
                </c:pt>
                <c:pt idx="489">
                  <c:v>273.49195639469457</c:v>
                </c:pt>
                <c:pt idx="490">
                  <c:v>273.1909108520901</c:v>
                </c:pt>
                <c:pt idx="491">
                  <c:v>268.50181985913343</c:v>
                </c:pt>
                <c:pt idx="492">
                  <c:v>263.82125700869847</c:v>
                </c:pt>
                <c:pt idx="493">
                  <c:v>263.50453048447474</c:v>
                </c:pt>
                <c:pt idx="494">
                  <c:v>260.47860046140454</c:v>
                </c:pt>
                <c:pt idx="495">
                  <c:v>256.73057186800429</c:v>
                </c:pt>
                <c:pt idx="496">
                  <c:v>252.4138779695279</c:v>
                </c:pt>
                <c:pt idx="497">
                  <c:v>246.32321711383611</c:v>
                </c:pt>
                <c:pt idx="498">
                  <c:v>258.9068734417487</c:v>
                </c:pt>
                <c:pt idx="499">
                  <c:v>261.24178423023682</c:v>
                </c:pt>
                <c:pt idx="500">
                  <c:v>260.77931831451127</c:v>
                </c:pt>
                <c:pt idx="501">
                  <c:v>262.45125553762978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4D-43D1-ABEE-DF98068237C7}"/>
            </c:ext>
          </c:extLst>
        </c:ser>
        <c:ser>
          <c:idx val="4"/>
          <c:order val="2"/>
          <c:tx>
            <c:strRef>
              <c:f>'ATR Trailing Stop (21,3,Close)'!$N$1</c:f>
              <c:strCache>
                <c:ptCount val="1"/>
                <c:pt idx="0">
                  <c:v> Upper 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'ATR Trailing Stop (21,3,Close)'!$B$2:$B$503</c:f>
              <c:numCache>
                <c:formatCode>mm/dd/yy;@</c:formatCode>
                <c:ptCount val="502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</c:numCache>
            </c:numRef>
          </c:cat>
          <c:val>
            <c:numRef>
              <c:f>'ATR Trailing Stop (21,3,Close)'!$N$2:$N$503</c:f>
              <c:numCache>
                <c:formatCode>_("$"* #,##0.00_);_("$"* \(#,##0.00\);_("$"* "-"??_);_(@_)</c:formatCode>
                <c:ptCount val="502"/>
                <c:pt idx="20">
                  <c:v>219.19857142857143</c:v>
                </c:pt>
                <c:pt idx="21">
                  <c:v>219.19857142857143</c:v>
                </c:pt>
                <c:pt idx="22">
                  <c:v>219.19857142857143</c:v>
                </c:pt>
                <c:pt idx="23">
                  <c:v>219.19857142857143</c:v>
                </c:pt>
                <c:pt idx="24">
                  <c:v>219.19857142857143</c:v>
                </c:pt>
                <c:pt idx="25">
                  <c:v>219.19857142857143</c:v>
                </c:pt>
                <c:pt idx="26">
                  <c:v>219.19857142857143</c:v>
                </c:pt>
                <c:pt idx="27">
                  <c:v>219.19857142857143</c:v>
                </c:pt>
                <c:pt idx="28">
                  <c:v>219.19857142857143</c:v>
                </c:pt>
                <c:pt idx="29">
                  <c:v>224.80260936323137</c:v>
                </c:pt>
                <c:pt idx="30">
                  <c:v>224.80260936323137</c:v>
                </c:pt>
                <c:pt idx="31">
                  <c:v>224.80260936323137</c:v>
                </c:pt>
                <c:pt idx="32">
                  <c:v>224.80260936323137</c:v>
                </c:pt>
                <c:pt idx="33">
                  <c:v>224.80260936323137</c:v>
                </c:pt>
                <c:pt idx="34">
                  <c:v>224.80260936323137</c:v>
                </c:pt>
                <c:pt idx="35">
                  <c:v>224.80260936323137</c:v>
                </c:pt>
                <c:pt idx="36">
                  <c:v>224.80260936323137</c:v>
                </c:pt>
                <c:pt idx="37">
                  <c:v>224.80260936323137</c:v>
                </c:pt>
                <c:pt idx="38">
                  <c:v>224.80260936323137</c:v>
                </c:pt>
                <c:pt idx="39">
                  <c:v>224.80260936323137</c:v>
                </c:pt>
                <c:pt idx="40">
                  <c:v>229.29009134688195</c:v>
                </c:pt>
                <c:pt idx="41">
                  <c:v>229.29009134688195</c:v>
                </c:pt>
                <c:pt idx="42">
                  <c:v>228.67439124433739</c:v>
                </c:pt>
                <c:pt idx="43">
                  <c:v>227.94656308984511</c:v>
                </c:pt>
                <c:pt idx="44">
                  <c:v>227.50148865699535</c:v>
                </c:pt>
                <c:pt idx="45">
                  <c:v>227.50148865699535</c:v>
                </c:pt>
                <c:pt idx="46">
                  <c:v>227.50148865699535</c:v>
                </c:pt>
                <c:pt idx="47">
                  <c:v>227.50148865699535</c:v>
                </c:pt>
                <c:pt idx="48">
                  <c:v>227.50148865699535</c:v>
                </c:pt>
                <c:pt idx="49">
                  <c:v>227.50148865699535</c:v>
                </c:pt>
                <c:pt idx="50">
                  <c:v>227.50148865699535</c:v>
                </c:pt>
                <c:pt idx="51">
                  <c:v>227.50148865699535</c:v>
                </c:pt>
                <c:pt idx="52">
                  <c:v>227.50148865699535</c:v>
                </c:pt>
                <c:pt idx="53">
                  <c:v>226.07816878788901</c:v>
                </c:pt>
                <c:pt idx="54">
                  <c:v>226.07816878788901</c:v>
                </c:pt>
                <c:pt idx="55">
                  <c:v>226.07816878788901</c:v>
                </c:pt>
                <c:pt idx="56">
                  <c:v>226.07816878788901</c:v>
                </c:pt>
                <c:pt idx="57">
                  <c:v>226.07816878788901</c:v>
                </c:pt>
                <c:pt idx="58">
                  <c:v>226.07816878788901</c:v>
                </c:pt>
                <c:pt idx="59">
                  <c:v>226.07816878788901</c:v>
                </c:pt>
                <c:pt idx="60">
                  <c:v>226.07816878788901</c:v>
                </c:pt>
                <c:pt idx="61">
                  <c:v>226.07816878788901</c:v>
                </c:pt>
                <c:pt idx="62">
                  <c:v>226.07816878788901</c:v>
                </c:pt>
                <c:pt idx="63">
                  <c:v>226.07816878788901</c:v>
                </c:pt>
                <c:pt idx="64">
                  <c:v>226.07816878788901</c:v>
                </c:pt>
                <c:pt idx="65">
                  <c:v>226.07816878788901</c:v>
                </c:pt>
                <c:pt idx="66">
                  <c:v>226.07816878788901</c:v>
                </c:pt>
                <c:pt idx="67">
                  <c:v>226.07816878788901</c:v>
                </c:pt>
                <c:pt idx="68">
                  <c:v>226.07816878788901</c:v>
                </c:pt>
                <c:pt idx="69">
                  <c:v>226.07816878788901</c:v>
                </c:pt>
                <c:pt idx="70">
                  <c:v>225.24118868149583</c:v>
                </c:pt>
                <c:pt idx="71">
                  <c:v>225.24118868149583</c:v>
                </c:pt>
                <c:pt idx="72">
                  <c:v>225.24118868149583</c:v>
                </c:pt>
                <c:pt idx="73">
                  <c:v>225.24118868149583</c:v>
                </c:pt>
                <c:pt idx="74">
                  <c:v>225.24118868149583</c:v>
                </c:pt>
                <c:pt idx="75">
                  <c:v>225.24118868149583</c:v>
                </c:pt>
                <c:pt idx="76">
                  <c:v>225.24118868149583</c:v>
                </c:pt>
                <c:pt idx="77">
                  <c:v>225.24118868149583</c:v>
                </c:pt>
                <c:pt idx="78">
                  <c:v>231.02705818998228</c:v>
                </c:pt>
                <c:pt idx="79">
                  <c:v>231.02705818998228</c:v>
                </c:pt>
                <c:pt idx="80">
                  <c:v>230.54009813150321</c:v>
                </c:pt>
                <c:pt idx="81">
                  <c:v>230.54009813150321</c:v>
                </c:pt>
                <c:pt idx="82">
                  <c:v>230.54009813150321</c:v>
                </c:pt>
                <c:pt idx="83">
                  <c:v>230.54009813150321</c:v>
                </c:pt>
                <c:pt idx="84">
                  <c:v>230.54009813150321</c:v>
                </c:pt>
                <c:pt idx="85">
                  <c:v>230.54009813150321</c:v>
                </c:pt>
                <c:pt idx="86">
                  <c:v>230.54009813150321</c:v>
                </c:pt>
                <c:pt idx="87">
                  <c:v>230.54009813150321</c:v>
                </c:pt>
                <c:pt idx="88">
                  <c:v>230.54009813150321</c:v>
                </c:pt>
                <c:pt idx="89">
                  <c:v>230.54009813150321</c:v>
                </c:pt>
                <c:pt idx="90">
                  <c:v>230.54009813150321</c:v>
                </c:pt>
                <c:pt idx="91">
                  <c:v>230.54009813150321</c:v>
                </c:pt>
                <c:pt idx="92">
                  <c:v>230.54009813150321</c:v>
                </c:pt>
                <c:pt idx="93">
                  <c:v>228.09193308896343</c:v>
                </c:pt>
                <c:pt idx="94">
                  <c:v>228.09193308896343</c:v>
                </c:pt>
                <c:pt idx="95">
                  <c:v>228.09193308896343</c:v>
                </c:pt>
                <c:pt idx="96">
                  <c:v>228.09193308896343</c:v>
                </c:pt>
                <c:pt idx="97">
                  <c:v>228.09193308896343</c:v>
                </c:pt>
                <c:pt idx="98">
                  <c:v>228.09193308896343</c:v>
                </c:pt>
                <c:pt idx="99">
                  <c:v>233.6941747646913</c:v>
                </c:pt>
                <c:pt idx="100">
                  <c:v>233.50111882351553</c:v>
                </c:pt>
                <c:pt idx="101">
                  <c:v>233.1891607843005</c:v>
                </c:pt>
                <c:pt idx="102">
                  <c:v>233.10396265171477</c:v>
                </c:pt>
                <c:pt idx="103">
                  <c:v>233.10396265171477</c:v>
                </c:pt>
                <c:pt idx="104">
                  <c:v>233.10396265171477</c:v>
                </c:pt>
                <c:pt idx="105">
                  <c:v>233.10396265171477</c:v>
                </c:pt>
                <c:pt idx="106">
                  <c:v>233.10396265171477</c:v>
                </c:pt>
                <c:pt idx="107">
                  <c:v>233.10396265171477</c:v>
                </c:pt>
                <c:pt idx="108">
                  <c:v>233.10396265171477</c:v>
                </c:pt>
                <c:pt idx="109">
                  <c:v>233.10396265171477</c:v>
                </c:pt>
                <c:pt idx="110">
                  <c:v>233.10396265171477</c:v>
                </c:pt>
                <c:pt idx="111">
                  <c:v>233.10396265171477</c:v>
                </c:pt>
                <c:pt idx="112">
                  <c:v>233.10396265171477</c:v>
                </c:pt>
                <c:pt idx="113">
                  <c:v>233.10396265171477</c:v>
                </c:pt>
                <c:pt idx="114">
                  <c:v>233.10396265171477</c:v>
                </c:pt>
                <c:pt idx="115">
                  <c:v>233.10396265171477</c:v>
                </c:pt>
                <c:pt idx="116">
                  <c:v>235.86291587302952</c:v>
                </c:pt>
                <c:pt idx="117">
                  <c:v>235.76515797431381</c:v>
                </c:pt>
                <c:pt idx="118">
                  <c:v>235.59062664220366</c:v>
                </c:pt>
                <c:pt idx="119">
                  <c:v>235.59062664220366</c:v>
                </c:pt>
                <c:pt idx="120">
                  <c:v>235.59062664220366</c:v>
                </c:pt>
                <c:pt idx="121">
                  <c:v>234.18559908623575</c:v>
                </c:pt>
                <c:pt idx="122">
                  <c:v>234.18559908623575</c:v>
                </c:pt>
                <c:pt idx="123">
                  <c:v>234.18559908623575</c:v>
                </c:pt>
                <c:pt idx="124">
                  <c:v>234.18559908623575</c:v>
                </c:pt>
                <c:pt idx="125">
                  <c:v>234.18559908623575</c:v>
                </c:pt>
                <c:pt idx="126">
                  <c:v>234.18559908623575</c:v>
                </c:pt>
                <c:pt idx="127">
                  <c:v>233.93234295904659</c:v>
                </c:pt>
                <c:pt idx="128">
                  <c:v>233.93234295904659</c:v>
                </c:pt>
                <c:pt idx="129">
                  <c:v>233.93234295904659</c:v>
                </c:pt>
                <c:pt idx="130">
                  <c:v>233.93234295904659</c:v>
                </c:pt>
                <c:pt idx="131">
                  <c:v>233.93234295904659</c:v>
                </c:pt>
                <c:pt idx="132">
                  <c:v>233.93234295904659</c:v>
                </c:pt>
                <c:pt idx="133">
                  <c:v>233.93234295904659</c:v>
                </c:pt>
                <c:pt idx="134">
                  <c:v>238.46430141023237</c:v>
                </c:pt>
                <c:pt idx="135">
                  <c:v>238.46430141023237</c:v>
                </c:pt>
                <c:pt idx="136">
                  <c:v>238.46430141023237</c:v>
                </c:pt>
                <c:pt idx="137">
                  <c:v>238.46430141023237</c:v>
                </c:pt>
                <c:pt idx="138">
                  <c:v>238.46430141023237</c:v>
                </c:pt>
                <c:pt idx="139">
                  <c:v>238.46430141023237</c:v>
                </c:pt>
                <c:pt idx="140">
                  <c:v>238.46430141023237</c:v>
                </c:pt>
                <c:pt idx="141">
                  <c:v>238.46430141023237</c:v>
                </c:pt>
                <c:pt idx="142">
                  <c:v>238.46430141023237</c:v>
                </c:pt>
                <c:pt idx="143">
                  <c:v>238.46430141023237</c:v>
                </c:pt>
                <c:pt idx="144">
                  <c:v>238.46430141023237</c:v>
                </c:pt>
                <c:pt idx="145">
                  <c:v>238.46430141023237</c:v>
                </c:pt>
                <c:pt idx="146">
                  <c:v>238.46430141023237</c:v>
                </c:pt>
                <c:pt idx="147">
                  <c:v>238.46430141023237</c:v>
                </c:pt>
                <c:pt idx="148">
                  <c:v>238.46430141023237</c:v>
                </c:pt>
                <c:pt idx="149">
                  <c:v>238.46430141023237</c:v>
                </c:pt>
                <c:pt idx="150">
                  <c:v>238.46430141023237</c:v>
                </c:pt>
                <c:pt idx="151">
                  <c:v>238.46430141023237</c:v>
                </c:pt>
                <c:pt idx="152">
                  <c:v>236.39142801832853</c:v>
                </c:pt>
                <c:pt idx="153">
                  <c:v>236.39142801832853</c:v>
                </c:pt>
                <c:pt idx="154">
                  <c:v>236.39142801832853</c:v>
                </c:pt>
                <c:pt idx="155">
                  <c:v>236.39142801832853</c:v>
                </c:pt>
                <c:pt idx="156">
                  <c:v>236.39142801832853</c:v>
                </c:pt>
                <c:pt idx="157">
                  <c:v>236.10739608512407</c:v>
                </c:pt>
                <c:pt idx="158">
                  <c:v>235.80180579535624</c:v>
                </c:pt>
                <c:pt idx="159">
                  <c:v>235.80180579535624</c:v>
                </c:pt>
                <c:pt idx="160">
                  <c:v>235.80180579535624</c:v>
                </c:pt>
                <c:pt idx="161">
                  <c:v>235.80180579535624</c:v>
                </c:pt>
                <c:pt idx="162">
                  <c:v>235.80180579535624</c:v>
                </c:pt>
                <c:pt idx="163">
                  <c:v>235.80180579535624</c:v>
                </c:pt>
                <c:pt idx="164">
                  <c:v>235.80180579535624</c:v>
                </c:pt>
                <c:pt idx="165">
                  <c:v>235.80180579535624</c:v>
                </c:pt>
                <c:pt idx="166">
                  <c:v>235.80180579535624</c:v>
                </c:pt>
                <c:pt idx="167">
                  <c:v>235.80180579535624</c:v>
                </c:pt>
                <c:pt idx="168">
                  <c:v>240.75574726331803</c:v>
                </c:pt>
                <c:pt idx="169">
                  <c:v>239.24690215554097</c:v>
                </c:pt>
                <c:pt idx="170">
                  <c:v>239.24690215554097</c:v>
                </c:pt>
                <c:pt idx="171">
                  <c:v>239.24690215554097</c:v>
                </c:pt>
                <c:pt idx="172">
                  <c:v>239.24690215554097</c:v>
                </c:pt>
                <c:pt idx="173">
                  <c:v>239.24690215554097</c:v>
                </c:pt>
                <c:pt idx="174">
                  <c:v>239.24690215554097</c:v>
                </c:pt>
                <c:pt idx="175">
                  <c:v>239.24690215554097</c:v>
                </c:pt>
                <c:pt idx="176">
                  <c:v>239.24690215554097</c:v>
                </c:pt>
                <c:pt idx="177">
                  <c:v>239.24690215554097</c:v>
                </c:pt>
                <c:pt idx="178">
                  <c:v>239.24690215554097</c:v>
                </c:pt>
                <c:pt idx="179">
                  <c:v>243.4362281903307</c:v>
                </c:pt>
                <c:pt idx="180">
                  <c:v>243.4362281903307</c:v>
                </c:pt>
                <c:pt idx="181">
                  <c:v>242.79762194134304</c:v>
                </c:pt>
                <c:pt idx="182">
                  <c:v>242.74821137270766</c:v>
                </c:pt>
                <c:pt idx="183">
                  <c:v>242.28210606924537</c:v>
                </c:pt>
                <c:pt idx="184">
                  <c:v>242.28210606924537</c:v>
                </c:pt>
                <c:pt idx="185">
                  <c:v>242.28210606924537</c:v>
                </c:pt>
                <c:pt idx="186">
                  <c:v>242.28210606924537</c:v>
                </c:pt>
                <c:pt idx="187">
                  <c:v>242.28210606924537</c:v>
                </c:pt>
                <c:pt idx="188">
                  <c:v>242.28210606924537</c:v>
                </c:pt>
                <c:pt idx="189">
                  <c:v>242.28210606924537</c:v>
                </c:pt>
                <c:pt idx="190">
                  <c:v>246.08703220644949</c:v>
                </c:pt>
                <c:pt idx="191">
                  <c:v>246.08703220644949</c:v>
                </c:pt>
                <c:pt idx="192">
                  <c:v>246.08703220644949</c:v>
                </c:pt>
                <c:pt idx="193">
                  <c:v>246.08703220644949</c:v>
                </c:pt>
                <c:pt idx="194">
                  <c:v>246.08703220644949</c:v>
                </c:pt>
                <c:pt idx="195">
                  <c:v>246.08703220644949</c:v>
                </c:pt>
                <c:pt idx="196">
                  <c:v>246.08703220644949</c:v>
                </c:pt>
                <c:pt idx="197">
                  <c:v>246.08703220644949</c:v>
                </c:pt>
                <c:pt idx="198">
                  <c:v>246.08703220644949</c:v>
                </c:pt>
                <c:pt idx="199">
                  <c:v>246.08703220644949</c:v>
                </c:pt>
                <c:pt idx="200">
                  <c:v>246.08703220644949</c:v>
                </c:pt>
                <c:pt idx="201">
                  <c:v>246.08703220644949</c:v>
                </c:pt>
                <c:pt idx="202">
                  <c:v>246.08703220644949</c:v>
                </c:pt>
                <c:pt idx="203">
                  <c:v>248.59451687173453</c:v>
                </c:pt>
                <c:pt idx="204">
                  <c:v>248.59451687173453</c:v>
                </c:pt>
                <c:pt idx="205">
                  <c:v>247.96232822833065</c:v>
                </c:pt>
                <c:pt idx="206">
                  <c:v>247.96232822833065</c:v>
                </c:pt>
                <c:pt idx="207">
                  <c:v>247.96232822833065</c:v>
                </c:pt>
                <c:pt idx="208">
                  <c:v>247.96232822833065</c:v>
                </c:pt>
                <c:pt idx="209">
                  <c:v>247.96232822833065</c:v>
                </c:pt>
                <c:pt idx="210">
                  <c:v>247.96232822833065</c:v>
                </c:pt>
                <c:pt idx="211">
                  <c:v>247.96232822833065</c:v>
                </c:pt>
                <c:pt idx="212">
                  <c:v>247.96232822833065</c:v>
                </c:pt>
                <c:pt idx="213">
                  <c:v>247.96232822833065</c:v>
                </c:pt>
                <c:pt idx="214">
                  <c:v>251.28995156833881</c:v>
                </c:pt>
                <c:pt idx="215">
                  <c:v>251.28995156833881</c:v>
                </c:pt>
                <c:pt idx="216">
                  <c:v>251.01698554951363</c:v>
                </c:pt>
                <c:pt idx="217">
                  <c:v>250.88998623763203</c:v>
                </c:pt>
                <c:pt idx="218">
                  <c:v>250.88998623763203</c:v>
                </c:pt>
                <c:pt idx="219">
                  <c:v>250.62851359422407</c:v>
                </c:pt>
                <c:pt idx="220">
                  <c:v>249.51096532783245</c:v>
                </c:pt>
                <c:pt idx="221">
                  <c:v>249.51096532783245</c:v>
                </c:pt>
                <c:pt idx="222">
                  <c:v>249.51096532783245</c:v>
                </c:pt>
                <c:pt idx="223">
                  <c:v>249.51096532783245</c:v>
                </c:pt>
                <c:pt idx="224">
                  <c:v>249.51096532783245</c:v>
                </c:pt>
                <c:pt idx="225">
                  <c:v>249.51096532783245</c:v>
                </c:pt>
                <c:pt idx="226">
                  <c:v>249.51096532783245</c:v>
                </c:pt>
                <c:pt idx="227">
                  <c:v>249.51096532783245</c:v>
                </c:pt>
                <c:pt idx="228">
                  <c:v>249.51096532783245</c:v>
                </c:pt>
                <c:pt idx="229">
                  <c:v>255.56477481828031</c:v>
                </c:pt>
                <c:pt idx="230">
                  <c:v>255.56477481828031</c:v>
                </c:pt>
                <c:pt idx="231">
                  <c:v>255.56477481828031</c:v>
                </c:pt>
                <c:pt idx="232">
                  <c:v>255.56477481828031</c:v>
                </c:pt>
                <c:pt idx="233">
                  <c:v>255.56477481828031</c:v>
                </c:pt>
                <c:pt idx="234">
                  <c:v>255.56477481828031</c:v>
                </c:pt>
                <c:pt idx="235">
                  <c:v>255.56477481828031</c:v>
                </c:pt>
                <c:pt idx="236">
                  <c:v>255.56477481828031</c:v>
                </c:pt>
                <c:pt idx="237">
                  <c:v>255.56477481828031</c:v>
                </c:pt>
                <c:pt idx="238">
                  <c:v>255.56477481828031</c:v>
                </c:pt>
                <c:pt idx="239">
                  <c:v>259.97190444378339</c:v>
                </c:pt>
                <c:pt idx="240">
                  <c:v>258.93562327979367</c:v>
                </c:pt>
                <c:pt idx="241">
                  <c:v>258.93562327979367</c:v>
                </c:pt>
                <c:pt idx="242">
                  <c:v>258.93562327979367</c:v>
                </c:pt>
                <c:pt idx="243">
                  <c:v>258.93562327979367</c:v>
                </c:pt>
                <c:pt idx="244">
                  <c:v>258.93562327979367</c:v>
                </c:pt>
                <c:pt idx="245">
                  <c:v>258.93562327979367</c:v>
                </c:pt>
                <c:pt idx="246">
                  <c:v>258.93562327979367</c:v>
                </c:pt>
                <c:pt idx="247">
                  <c:v>258.93562327979367</c:v>
                </c:pt>
                <c:pt idx="248">
                  <c:v>258.93562327979367</c:v>
                </c:pt>
                <c:pt idx="249">
                  <c:v>258.93562327979367</c:v>
                </c:pt>
                <c:pt idx="250">
                  <c:v>258.93562327979367</c:v>
                </c:pt>
                <c:pt idx="251">
                  <c:v>258.93562327979367</c:v>
                </c:pt>
                <c:pt idx="252">
                  <c:v>258.93562327979367</c:v>
                </c:pt>
                <c:pt idx="253">
                  <c:v>265.91311342642621</c:v>
                </c:pt>
                <c:pt idx="254">
                  <c:v>265.91311342642621</c:v>
                </c:pt>
                <c:pt idx="255">
                  <c:v>265.91311342642621</c:v>
                </c:pt>
                <c:pt idx="256">
                  <c:v>265.91311342642621</c:v>
                </c:pt>
                <c:pt idx="257">
                  <c:v>265.91311342642621</c:v>
                </c:pt>
                <c:pt idx="258">
                  <c:v>265.91311342642621</c:v>
                </c:pt>
                <c:pt idx="259">
                  <c:v>272.13601968825526</c:v>
                </c:pt>
                <c:pt idx="260">
                  <c:v>271.55049494119544</c:v>
                </c:pt>
                <c:pt idx="261">
                  <c:v>271.55049494119544</c:v>
                </c:pt>
                <c:pt idx="262">
                  <c:v>271.55049494119544</c:v>
                </c:pt>
                <c:pt idx="263">
                  <c:v>271.55049494119544</c:v>
                </c:pt>
                <c:pt idx="264">
                  <c:v>271.55049494119544</c:v>
                </c:pt>
                <c:pt idx="265">
                  <c:v>277.77377926055829</c:v>
                </c:pt>
                <c:pt idx="266">
                  <c:v>277.77377926055829</c:v>
                </c:pt>
                <c:pt idx="267">
                  <c:v>277.77377926055829</c:v>
                </c:pt>
                <c:pt idx="268">
                  <c:v>277.77377926055829</c:v>
                </c:pt>
                <c:pt idx="269">
                  <c:v>277.77377926055829</c:v>
                </c:pt>
                <c:pt idx="270">
                  <c:v>276.95341172360492</c:v>
                </c:pt>
                <c:pt idx="271">
                  <c:v>276.95341172360492</c:v>
                </c:pt>
                <c:pt idx="272">
                  <c:v>276.93431902367792</c:v>
                </c:pt>
                <c:pt idx="273">
                  <c:v>271.60125621302666</c:v>
                </c:pt>
                <c:pt idx="274">
                  <c:v>261.93643448859677</c:v>
                </c:pt>
                <c:pt idx="275">
                  <c:v>261.93643448859677</c:v>
                </c:pt>
                <c:pt idx="276">
                  <c:v>261.93643448859677</c:v>
                </c:pt>
                <c:pt idx="277">
                  <c:v>258.26944994155861</c:v>
                </c:pt>
                <c:pt idx="278">
                  <c:v>258.26944994155861</c:v>
                </c:pt>
                <c:pt idx="279">
                  <c:v>258.26944994155861</c:v>
                </c:pt>
                <c:pt idx="280">
                  <c:v>258.26944994155861</c:v>
                </c:pt>
                <c:pt idx="281">
                  <c:v>258.26944994155861</c:v>
                </c:pt>
                <c:pt idx="282">
                  <c:v>274.51654866101194</c:v>
                </c:pt>
                <c:pt idx="283">
                  <c:v>274.46623682001137</c:v>
                </c:pt>
                <c:pt idx="284">
                  <c:v>272.70784459048701</c:v>
                </c:pt>
                <c:pt idx="285">
                  <c:v>271.52604246713048</c:v>
                </c:pt>
                <c:pt idx="286">
                  <c:v>271.52604246713048</c:v>
                </c:pt>
                <c:pt idx="287">
                  <c:v>271.52604246713048</c:v>
                </c:pt>
                <c:pt idx="288">
                  <c:v>271.52604246713048</c:v>
                </c:pt>
                <c:pt idx="289">
                  <c:v>271.52604246713048</c:v>
                </c:pt>
                <c:pt idx="290">
                  <c:v>271.52604246713048</c:v>
                </c:pt>
                <c:pt idx="291">
                  <c:v>269.80921984633477</c:v>
                </c:pt>
                <c:pt idx="292">
                  <c:v>269.80921984633477</c:v>
                </c:pt>
                <c:pt idx="293">
                  <c:v>269.80921984633477</c:v>
                </c:pt>
                <c:pt idx="294">
                  <c:v>269.80921984633477</c:v>
                </c:pt>
                <c:pt idx="295">
                  <c:v>269.80921984633477</c:v>
                </c:pt>
                <c:pt idx="296">
                  <c:v>269.80921984633477</c:v>
                </c:pt>
                <c:pt idx="297">
                  <c:v>269.80921984633477</c:v>
                </c:pt>
                <c:pt idx="298">
                  <c:v>269.80921984633477</c:v>
                </c:pt>
                <c:pt idx="299">
                  <c:v>269.80921984633477</c:v>
                </c:pt>
                <c:pt idx="300">
                  <c:v>269.80921984633477</c:v>
                </c:pt>
                <c:pt idx="301">
                  <c:v>269.80921984633477</c:v>
                </c:pt>
                <c:pt idx="302">
                  <c:v>269.80921984633477</c:v>
                </c:pt>
                <c:pt idx="303">
                  <c:v>269.80921984633477</c:v>
                </c:pt>
                <c:pt idx="304">
                  <c:v>269.80921984633477</c:v>
                </c:pt>
                <c:pt idx="305">
                  <c:v>269.80921984633477</c:v>
                </c:pt>
                <c:pt idx="306">
                  <c:v>266.04175136955757</c:v>
                </c:pt>
                <c:pt idx="307">
                  <c:v>261.07690606624533</c:v>
                </c:pt>
                <c:pt idx="308">
                  <c:v>261.07690606624533</c:v>
                </c:pt>
                <c:pt idx="309">
                  <c:v>261.07690606624533</c:v>
                </c:pt>
                <c:pt idx="310">
                  <c:v>261.07690606624533</c:v>
                </c:pt>
                <c:pt idx="311">
                  <c:v>261.07690606624533</c:v>
                </c:pt>
                <c:pt idx="312">
                  <c:v>261.07690606624533</c:v>
                </c:pt>
                <c:pt idx="313">
                  <c:v>261.07690606624533</c:v>
                </c:pt>
                <c:pt idx="314">
                  <c:v>261.07690606624533</c:v>
                </c:pt>
                <c:pt idx="315">
                  <c:v>261.07690606624533</c:v>
                </c:pt>
                <c:pt idx="316">
                  <c:v>261.07690606624533</c:v>
                </c:pt>
                <c:pt idx="317">
                  <c:v>261.07690606624533</c:v>
                </c:pt>
                <c:pt idx="318">
                  <c:v>261.07690606624533</c:v>
                </c:pt>
                <c:pt idx="319">
                  <c:v>261.07690606624533</c:v>
                </c:pt>
                <c:pt idx="320">
                  <c:v>261.07690606624533</c:v>
                </c:pt>
                <c:pt idx="321">
                  <c:v>261.07690606624533</c:v>
                </c:pt>
                <c:pt idx="322">
                  <c:v>261.07690606624533</c:v>
                </c:pt>
                <c:pt idx="323">
                  <c:v>261.07690606624533</c:v>
                </c:pt>
                <c:pt idx="324">
                  <c:v>273.93584029929445</c:v>
                </c:pt>
                <c:pt idx="325">
                  <c:v>272.26032409456616</c:v>
                </c:pt>
                <c:pt idx="326">
                  <c:v>269.95411818530113</c:v>
                </c:pt>
                <c:pt idx="327">
                  <c:v>269.6858268431439</c:v>
                </c:pt>
                <c:pt idx="328">
                  <c:v>266.57412080299423</c:v>
                </c:pt>
                <c:pt idx="329">
                  <c:v>266.57412080299423</c:v>
                </c:pt>
                <c:pt idx="330">
                  <c:v>266.57412080299423</c:v>
                </c:pt>
                <c:pt idx="331">
                  <c:v>266.57412080299423</c:v>
                </c:pt>
                <c:pt idx="332">
                  <c:v>266.57412080299423</c:v>
                </c:pt>
                <c:pt idx="333">
                  <c:v>266.57412080299423</c:v>
                </c:pt>
                <c:pt idx="334">
                  <c:v>265.88406648345017</c:v>
                </c:pt>
                <c:pt idx="335">
                  <c:v>265.37672998423824</c:v>
                </c:pt>
                <c:pt idx="336">
                  <c:v>265.37672998423824</c:v>
                </c:pt>
                <c:pt idx="337">
                  <c:v>265.37672998423824</c:v>
                </c:pt>
                <c:pt idx="338">
                  <c:v>265.37672998423824</c:v>
                </c:pt>
                <c:pt idx="339">
                  <c:v>265.37672998423824</c:v>
                </c:pt>
                <c:pt idx="340">
                  <c:v>265.37672998423824</c:v>
                </c:pt>
                <c:pt idx="341">
                  <c:v>265.37672998423824</c:v>
                </c:pt>
                <c:pt idx="342">
                  <c:v>265.37672998423824</c:v>
                </c:pt>
                <c:pt idx="343">
                  <c:v>265.37672998423824</c:v>
                </c:pt>
                <c:pt idx="344">
                  <c:v>265.37672998423824</c:v>
                </c:pt>
                <c:pt idx="345">
                  <c:v>265.37672998423824</c:v>
                </c:pt>
                <c:pt idx="346">
                  <c:v>265.37672998423824</c:v>
                </c:pt>
                <c:pt idx="347">
                  <c:v>265.37672998423824</c:v>
                </c:pt>
                <c:pt idx="348">
                  <c:v>265.37672998423824</c:v>
                </c:pt>
                <c:pt idx="349">
                  <c:v>265.37672998423824</c:v>
                </c:pt>
                <c:pt idx="350">
                  <c:v>265.37672998423824</c:v>
                </c:pt>
                <c:pt idx="351">
                  <c:v>265.37672998423824</c:v>
                </c:pt>
                <c:pt idx="352">
                  <c:v>265.37672998423824</c:v>
                </c:pt>
                <c:pt idx="353">
                  <c:v>265.37672998423824</c:v>
                </c:pt>
                <c:pt idx="354">
                  <c:v>265.37672998423824</c:v>
                </c:pt>
                <c:pt idx="355">
                  <c:v>265.37672998423824</c:v>
                </c:pt>
                <c:pt idx="356">
                  <c:v>265.37672998423824</c:v>
                </c:pt>
                <c:pt idx="357">
                  <c:v>274.56793285919611</c:v>
                </c:pt>
                <c:pt idx="358">
                  <c:v>274.56793285919611</c:v>
                </c:pt>
                <c:pt idx="359">
                  <c:v>274.56793285919611</c:v>
                </c:pt>
                <c:pt idx="360">
                  <c:v>274.56793285919611</c:v>
                </c:pt>
                <c:pt idx="361">
                  <c:v>274.56793285919611</c:v>
                </c:pt>
                <c:pt idx="362">
                  <c:v>274.56793285919611</c:v>
                </c:pt>
                <c:pt idx="363">
                  <c:v>274.56793285919611</c:v>
                </c:pt>
                <c:pt idx="364">
                  <c:v>274.56793285919611</c:v>
                </c:pt>
                <c:pt idx="365">
                  <c:v>274.56793285919611</c:v>
                </c:pt>
                <c:pt idx="366">
                  <c:v>274.56793285919611</c:v>
                </c:pt>
                <c:pt idx="367">
                  <c:v>274.56793285919611</c:v>
                </c:pt>
                <c:pt idx="368">
                  <c:v>274.56793285919611</c:v>
                </c:pt>
                <c:pt idx="369">
                  <c:v>273.54730142561374</c:v>
                </c:pt>
                <c:pt idx="370">
                  <c:v>273.54730142561374</c:v>
                </c:pt>
                <c:pt idx="371">
                  <c:v>270.71789244953629</c:v>
                </c:pt>
                <c:pt idx="372">
                  <c:v>270.71789244953629</c:v>
                </c:pt>
                <c:pt idx="373">
                  <c:v>269.30575278869503</c:v>
                </c:pt>
                <c:pt idx="374">
                  <c:v>269.30575278869503</c:v>
                </c:pt>
                <c:pt idx="375">
                  <c:v>269.30575278869503</c:v>
                </c:pt>
                <c:pt idx="376">
                  <c:v>269.30575278869503</c:v>
                </c:pt>
                <c:pt idx="377">
                  <c:v>269.30575278869503</c:v>
                </c:pt>
                <c:pt idx="378">
                  <c:v>269.30575278869503</c:v>
                </c:pt>
                <c:pt idx="379">
                  <c:v>269.30575278869503</c:v>
                </c:pt>
                <c:pt idx="380">
                  <c:v>269.30575278869503</c:v>
                </c:pt>
                <c:pt idx="381">
                  <c:v>278.45798627478689</c:v>
                </c:pt>
                <c:pt idx="382">
                  <c:v>276.44808216646373</c:v>
                </c:pt>
                <c:pt idx="383">
                  <c:v>276.44808216646373</c:v>
                </c:pt>
                <c:pt idx="384">
                  <c:v>276.44808216646373</c:v>
                </c:pt>
                <c:pt idx="385">
                  <c:v>276.44808216646373</c:v>
                </c:pt>
                <c:pt idx="386">
                  <c:v>276.44808216646373</c:v>
                </c:pt>
                <c:pt idx="387">
                  <c:v>276.44808216646373</c:v>
                </c:pt>
                <c:pt idx="388">
                  <c:v>276.44808216646373</c:v>
                </c:pt>
                <c:pt idx="389">
                  <c:v>276.44808216646373</c:v>
                </c:pt>
                <c:pt idx="390">
                  <c:v>276.44808216646373</c:v>
                </c:pt>
                <c:pt idx="391">
                  <c:v>276.44808216646373</c:v>
                </c:pt>
                <c:pt idx="392">
                  <c:v>276.44808216646373</c:v>
                </c:pt>
                <c:pt idx="393">
                  <c:v>276.44808216646373</c:v>
                </c:pt>
                <c:pt idx="394">
                  <c:v>276.44808216646373</c:v>
                </c:pt>
                <c:pt idx="395">
                  <c:v>276.44808216646373</c:v>
                </c:pt>
                <c:pt idx="396">
                  <c:v>276.44808216646373</c:v>
                </c:pt>
                <c:pt idx="397">
                  <c:v>276.44808216646373</c:v>
                </c:pt>
                <c:pt idx="398">
                  <c:v>276.44808216646373</c:v>
                </c:pt>
                <c:pt idx="399">
                  <c:v>276.44808216646373</c:v>
                </c:pt>
                <c:pt idx="400">
                  <c:v>276.44808216646373</c:v>
                </c:pt>
                <c:pt idx="401">
                  <c:v>283.81797910458761</c:v>
                </c:pt>
                <c:pt idx="402">
                  <c:v>283.52617057579772</c:v>
                </c:pt>
                <c:pt idx="403">
                  <c:v>283.00540054837882</c:v>
                </c:pt>
                <c:pt idx="404">
                  <c:v>281.23181004607505</c:v>
                </c:pt>
                <c:pt idx="405">
                  <c:v>280.23839052007145</c:v>
                </c:pt>
                <c:pt idx="406">
                  <c:v>280.23839052007145</c:v>
                </c:pt>
                <c:pt idx="407">
                  <c:v>280.14137462138001</c:v>
                </c:pt>
                <c:pt idx="408">
                  <c:v>280.14137462138001</c:v>
                </c:pt>
                <c:pt idx="409">
                  <c:v>280.14137462138001</c:v>
                </c:pt>
                <c:pt idx="410">
                  <c:v>280.14137462138001</c:v>
                </c:pt>
                <c:pt idx="411">
                  <c:v>280.14137462138001</c:v>
                </c:pt>
                <c:pt idx="412">
                  <c:v>280.14137462138001</c:v>
                </c:pt>
                <c:pt idx="413">
                  <c:v>280.14137462138001</c:v>
                </c:pt>
                <c:pt idx="414">
                  <c:v>280.14137462138001</c:v>
                </c:pt>
                <c:pt idx="415">
                  <c:v>280.14137462138001</c:v>
                </c:pt>
                <c:pt idx="416">
                  <c:v>287.56747394728166</c:v>
                </c:pt>
                <c:pt idx="417">
                  <c:v>287.56747394728166</c:v>
                </c:pt>
                <c:pt idx="418">
                  <c:v>287.56747394728166</c:v>
                </c:pt>
                <c:pt idx="419">
                  <c:v>287.56747394728166</c:v>
                </c:pt>
                <c:pt idx="420">
                  <c:v>287.28366920966602</c:v>
                </c:pt>
                <c:pt idx="421">
                  <c:v>286.51539924730099</c:v>
                </c:pt>
                <c:pt idx="422">
                  <c:v>285.746094521239</c:v>
                </c:pt>
                <c:pt idx="423">
                  <c:v>285.193423353561</c:v>
                </c:pt>
                <c:pt idx="424">
                  <c:v>285.193423353561</c:v>
                </c:pt>
                <c:pt idx="425">
                  <c:v>285.193423353561</c:v>
                </c:pt>
                <c:pt idx="426">
                  <c:v>285.193423353561</c:v>
                </c:pt>
                <c:pt idx="427">
                  <c:v>285.193423353561</c:v>
                </c:pt>
                <c:pt idx="428">
                  <c:v>285.193423353561</c:v>
                </c:pt>
                <c:pt idx="429">
                  <c:v>285.193423353561</c:v>
                </c:pt>
                <c:pt idx="430">
                  <c:v>285.193423353561</c:v>
                </c:pt>
                <c:pt idx="431">
                  <c:v>285.193423353561</c:v>
                </c:pt>
                <c:pt idx="432">
                  <c:v>285.193423353561</c:v>
                </c:pt>
                <c:pt idx="433">
                  <c:v>285.193423353561</c:v>
                </c:pt>
                <c:pt idx="434">
                  <c:v>285.193423353561</c:v>
                </c:pt>
                <c:pt idx="435">
                  <c:v>285.193423353561</c:v>
                </c:pt>
                <c:pt idx="436">
                  <c:v>285.193423353561</c:v>
                </c:pt>
                <c:pt idx="437">
                  <c:v>285.193423353561</c:v>
                </c:pt>
                <c:pt idx="438">
                  <c:v>285.193423353561</c:v>
                </c:pt>
                <c:pt idx="439">
                  <c:v>285.193423353561</c:v>
                </c:pt>
                <c:pt idx="440">
                  <c:v>285.193423353561</c:v>
                </c:pt>
                <c:pt idx="441">
                  <c:v>285.193423353561</c:v>
                </c:pt>
                <c:pt idx="442">
                  <c:v>285.193423353561</c:v>
                </c:pt>
                <c:pt idx="443">
                  <c:v>285.193423353561</c:v>
                </c:pt>
                <c:pt idx="444">
                  <c:v>285.193423353561</c:v>
                </c:pt>
                <c:pt idx="445">
                  <c:v>285.193423353561</c:v>
                </c:pt>
                <c:pt idx="446">
                  <c:v>278.73248791327796</c:v>
                </c:pt>
                <c:pt idx="447">
                  <c:v>273.59998848883612</c:v>
                </c:pt>
                <c:pt idx="448">
                  <c:v>273.59998848883612</c:v>
                </c:pt>
                <c:pt idx="449">
                  <c:v>273.59998848883612</c:v>
                </c:pt>
                <c:pt idx="450">
                  <c:v>273.59998848883612</c:v>
                </c:pt>
                <c:pt idx="451">
                  <c:v>273.59998848883612</c:v>
                </c:pt>
                <c:pt idx="452">
                  <c:v>278.93479223561701</c:v>
                </c:pt>
                <c:pt idx="453">
                  <c:v>278.87884974820668</c:v>
                </c:pt>
                <c:pt idx="454">
                  <c:v>277.63557118876821</c:v>
                </c:pt>
                <c:pt idx="455">
                  <c:v>276.72387732263644</c:v>
                </c:pt>
                <c:pt idx="456">
                  <c:v>269.4322641167966</c:v>
                </c:pt>
                <c:pt idx="457">
                  <c:v>269.4322641167966</c:v>
                </c:pt>
                <c:pt idx="458">
                  <c:v>269.4322641167966</c:v>
                </c:pt>
                <c:pt idx="459">
                  <c:v>269.4322641167966</c:v>
                </c:pt>
                <c:pt idx="460">
                  <c:v>269.4322641167966</c:v>
                </c:pt>
                <c:pt idx="461">
                  <c:v>269.4322641167966</c:v>
                </c:pt>
                <c:pt idx="462">
                  <c:v>269.4322641167966</c:v>
                </c:pt>
                <c:pt idx="463">
                  <c:v>269.4322641167966</c:v>
                </c:pt>
                <c:pt idx="464">
                  <c:v>269.4322641167966</c:v>
                </c:pt>
                <c:pt idx="465">
                  <c:v>269.4322641167966</c:v>
                </c:pt>
                <c:pt idx="466">
                  <c:v>269.4322641167966</c:v>
                </c:pt>
                <c:pt idx="467">
                  <c:v>285.90801285754634</c:v>
                </c:pt>
                <c:pt idx="468">
                  <c:v>283.25905986432986</c:v>
                </c:pt>
                <c:pt idx="469">
                  <c:v>278.41053320412368</c:v>
                </c:pt>
                <c:pt idx="470">
                  <c:v>277.88574590868922</c:v>
                </c:pt>
                <c:pt idx="471">
                  <c:v>276.34213896065637</c:v>
                </c:pt>
                <c:pt idx="472">
                  <c:v>276.34213896065637</c:v>
                </c:pt>
                <c:pt idx="473">
                  <c:v>276.34213896065637</c:v>
                </c:pt>
                <c:pt idx="474">
                  <c:v>275.62730176927448</c:v>
                </c:pt>
                <c:pt idx="475">
                  <c:v>270.97552549454713</c:v>
                </c:pt>
                <c:pt idx="476">
                  <c:v>270.97552549454713</c:v>
                </c:pt>
                <c:pt idx="477">
                  <c:v>269.56501178643731</c:v>
                </c:pt>
                <c:pt idx="478">
                  <c:v>269.56501178643731</c:v>
                </c:pt>
                <c:pt idx="479">
                  <c:v>269.56501178643731</c:v>
                </c:pt>
                <c:pt idx="480">
                  <c:v>269.56501178643731</c:v>
                </c:pt>
                <c:pt idx="481">
                  <c:v>269.56501178643731</c:v>
                </c:pt>
                <c:pt idx="482">
                  <c:v>269.56501178643731</c:v>
                </c:pt>
                <c:pt idx="483">
                  <c:v>269.56501178643731</c:v>
                </c:pt>
                <c:pt idx="484">
                  <c:v>276.87569710735266</c:v>
                </c:pt>
                <c:pt idx="485">
                  <c:v>276.87569710735266</c:v>
                </c:pt>
                <c:pt idx="486">
                  <c:v>271.36369352140832</c:v>
                </c:pt>
                <c:pt idx="487">
                  <c:v>271.36369352140832</c:v>
                </c:pt>
                <c:pt idx="488">
                  <c:v>271.36369352140832</c:v>
                </c:pt>
                <c:pt idx="489">
                  <c:v>271.36369352140832</c:v>
                </c:pt>
                <c:pt idx="490">
                  <c:v>271.36369352140832</c:v>
                </c:pt>
                <c:pt idx="491">
                  <c:v>268.50181985913343</c:v>
                </c:pt>
                <c:pt idx="492">
                  <c:v>263.82125700869847</c:v>
                </c:pt>
                <c:pt idx="493">
                  <c:v>263.50453048447474</c:v>
                </c:pt>
                <c:pt idx="494">
                  <c:v>260.47860046140454</c:v>
                </c:pt>
                <c:pt idx="495">
                  <c:v>256.73057186800429</c:v>
                </c:pt>
                <c:pt idx="496">
                  <c:v>252.4138779695279</c:v>
                </c:pt>
                <c:pt idx="497">
                  <c:v>246.32321711383611</c:v>
                </c:pt>
                <c:pt idx="498">
                  <c:v>246.32321711383611</c:v>
                </c:pt>
                <c:pt idx="499">
                  <c:v>246.32321711383611</c:v>
                </c:pt>
                <c:pt idx="500">
                  <c:v>246.32321711383611</c:v>
                </c:pt>
                <c:pt idx="501">
                  <c:v>246.32321711383611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4D-43D1-ABEE-DF98068237C7}"/>
            </c:ext>
          </c:extLst>
        </c:ser>
        <c:ser>
          <c:idx val="5"/>
          <c:order val="3"/>
          <c:tx>
            <c:strRef>
              <c:f>'ATR Trailing Stop (21,3,Close)'!$O$1</c:f>
              <c:strCache>
                <c:ptCount val="1"/>
                <c:pt idx="0">
                  <c:v> Lower 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'ATR Trailing Stop (21,3,Close)'!$B$2:$B$503</c:f>
              <c:numCache>
                <c:formatCode>mm/dd/yy;@</c:formatCode>
                <c:ptCount val="502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</c:numCache>
            </c:numRef>
          </c:cat>
          <c:val>
            <c:numRef>
              <c:f>'ATR Trailing Stop (21,3,Close)'!$O$2:$O$503</c:f>
              <c:numCache>
                <c:formatCode>_("$"* #,##0.00_);_("$"* \(#,##0.00\);_("$"* "-"??_);_(@_)</c:formatCode>
                <c:ptCount val="502"/>
                <c:pt idx="20">
                  <c:v>210.9014285714286</c:v>
                </c:pt>
                <c:pt idx="21">
                  <c:v>211.0661224489796</c:v>
                </c:pt>
                <c:pt idx="22">
                  <c:v>212.50249757045674</c:v>
                </c:pt>
                <c:pt idx="23">
                  <c:v>212.50249757045674</c:v>
                </c:pt>
                <c:pt idx="24">
                  <c:v>212.50249757045674</c:v>
                </c:pt>
                <c:pt idx="25">
                  <c:v>212.61733080268374</c:v>
                </c:pt>
                <c:pt idx="26">
                  <c:v>213.8560293358893</c:v>
                </c:pt>
                <c:pt idx="27">
                  <c:v>214.7481231770374</c:v>
                </c:pt>
                <c:pt idx="28">
                  <c:v>215.91726016860704</c:v>
                </c:pt>
                <c:pt idx="29">
                  <c:v>216.77739063676862</c:v>
                </c:pt>
                <c:pt idx="30">
                  <c:v>217.88275298739867</c:v>
                </c:pt>
                <c:pt idx="31">
                  <c:v>217.88275298739867</c:v>
                </c:pt>
                <c:pt idx="32">
                  <c:v>218.09689613369494</c:v>
                </c:pt>
                <c:pt idx="33">
                  <c:v>219.40037727018569</c:v>
                </c:pt>
                <c:pt idx="34">
                  <c:v>219.40037727018569</c:v>
                </c:pt>
                <c:pt idx="35">
                  <c:v>219.45385693440878</c:v>
                </c:pt>
                <c:pt idx="36">
                  <c:v>219.73510184229406</c:v>
                </c:pt>
                <c:pt idx="37">
                  <c:v>220.14200175456577</c:v>
                </c:pt>
                <c:pt idx="38">
                  <c:v>220.14200175456577</c:v>
                </c:pt>
                <c:pt idx="39">
                  <c:v>222.36290408577395</c:v>
                </c:pt>
                <c:pt idx="40">
                  <c:v>222.36290408577395</c:v>
                </c:pt>
                <c:pt idx="41">
                  <c:v>222.36290408577395</c:v>
                </c:pt>
                <c:pt idx="42">
                  <c:v>222.36290408577395</c:v>
                </c:pt>
                <c:pt idx="43">
                  <c:v>222.36290408577395</c:v>
                </c:pt>
                <c:pt idx="44">
                  <c:v>222.36290408577395</c:v>
                </c:pt>
                <c:pt idx="45">
                  <c:v>222.36290408577395</c:v>
                </c:pt>
                <c:pt idx="46">
                  <c:v>222.36290408577395</c:v>
                </c:pt>
                <c:pt idx="47">
                  <c:v>222.36290408577395</c:v>
                </c:pt>
                <c:pt idx="48">
                  <c:v>222.36290408577395</c:v>
                </c:pt>
                <c:pt idx="49">
                  <c:v>222.36290408577395</c:v>
                </c:pt>
                <c:pt idx="50">
                  <c:v>222.36290408577395</c:v>
                </c:pt>
                <c:pt idx="51">
                  <c:v>222.36290408577395</c:v>
                </c:pt>
                <c:pt idx="52">
                  <c:v>222.36290408577395</c:v>
                </c:pt>
                <c:pt idx="53">
                  <c:v>222.36290408577395</c:v>
                </c:pt>
                <c:pt idx="54">
                  <c:v>217.99507734486761</c:v>
                </c:pt>
                <c:pt idx="55">
                  <c:v>217.99507734486761</c:v>
                </c:pt>
                <c:pt idx="56">
                  <c:v>217.99507734486761</c:v>
                </c:pt>
                <c:pt idx="57">
                  <c:v>217.99507734486761</c:v>
                </c:pt>
                <c:pt idx="58">
                  <c:v>218.63005884985586</c:v>
                </c:pt>
                <c:pt idx="59">
                  <c:v>218.91481795224368</c:v>
                </c:pt>
                <c:pt idx="60">
                  <c:v>219.67315995451779</c:v>
                </c:pt>
                <c:pt idx="61">
                  <c:v>219.67315995451779</c:v>
                </c:pt>
                <c:pt idx="62">
                  <c:v>219.67315995451779</c:v>
                </c:pt>
                <c:pt idx="63">
                  <c:v>219.67315995451779</c:v>
                </c:pt>
                <c:pt idx="64">
                  <c:v>219.67315995451779</c:v>
                </c:pt>
                <c:pt idx="65">
                  <c:v>219.67315995451779</c:v>
                </c:pt>
                <c:pt idx="66">
                  <c:v>219.67315995451779</c:v>
                </c:pt>
                <c:pt idx="67">
                  <c:v>219.67315995451779</c:v>
                </c:pt>
                <c:pt idx="68">
                  <c:v>219.67315995451779</c:v>
                </c:pt>
                <c:pt idx="69">
                  <c:v>219.67315995451779</c:v>
                </c:pt>
                <c:pt idx="70">
                  <c:v>219.67315995451779</c:v>
                </c:pt>
                <c:pt idx="71">
                  <c:v>219.67315995451779</c:v>
                </c:pt>
                <c:pt idx="72">
                  <c:v>219.67315995451779</c:v>
                </c:pt>
                <c:pt idx="73">
                  <c:v>219.67315995451779</c:v>
                </c:pt>
                <c:pt idx="74">
                  <c:v>219.67315995451779</c:v>
                </c:pt>
                <c:pt idx="75">
                  <c:v>219.67315995451779</c:v>
                </c:pt>
                <c:pt idx="76">
                  <c:v>220.15909334554451</c:v>
                </c:pt>
                <c:pt idx="77">
                  <c:v>221.4600889005186</c:v>
                </c:pt>
                <c:pt idx="78">
                  <c:v>221.4600889005186</c:v>
                </c:pt>
                <c:pt idx="79">
                  <c:v>221.68089696192163</c:v>
                </c:pt>
                <c:pt idx="80">
                  <c:v>221.68089696192163</c:v>
                </c:pt>
                <c:pt idx="81">
                  <c:v>221.92323987475885</c:v>
                </c:pt>
                <c:pt idx="82">
                  <c:v>222.12879988072271</c:v>
                </c:pt>
                <c:pt idx="83">
                  <c:v>222.12879988072271</c:v>
                </c:pt>
                <c:pt idx="84">
                  <c:v>222.22403617299113</c:v>
                </c:pt>
                <c:pt idx="85">
                  <c:v>223.18003445046773</c:v>
                </c:pt>
                <c:pt idx="86">
                  <c:v>223.25146138139783</c:v>
                </c:pt>
                <c:pt idx="87">
                  <c:v>223.25146138139783</c:v>
                </c:pt>
                <c:pt idx="88">
                  <c:v>223.59121213732232</c:v>
                </c:pt>
                <c:pt idx="89">
                  <c:v>223.59121213732232</c:v>
                </c:pt>
                <c:pt idx="90">
                  <c:v>223.59121213732232</c:v>
                </c:pt>
                <c:pt idx="91">
                  <c:v>224.02679376941779</c:v>
                </c:pt>
                <c:pt idx="92">
                  <c:v>224.02679376941779</c:v>
                </c:pt>
                <c:pt idx="93">
                  <c:v>224.02679376941779</c:v>
                </c:pt>
                <c:pt idx="94">
                  <c:v>220.22006372479672</c:v>
                </c:pt>
                <c:pt idx="95">
                  <c:v>221.57720354742546</c:v>
                </c:pt>
                <c:pt idx="96">
                  <c:v>222.75352718802424</c:v>
                </c:pt>
                <c:pt idx="97">
                  <c:v>223.37859732192786</c:v>
                </c:pt>
                <c:pt idx="98">
                  <c:v>224.00961649707415</c:v>
                </c:pt>
                <c:pt idx="99">
                  <c:v>225.10582523530871</c:v>
                </c:pt>
                <c:pt idx="100">
                  <c:v>225.19888117648446</c:v>
                </c:pt>
                <c:pt idx="101">
                  <c:v>225.19888117648446</c:v>
                </c:pt>
                <c:pt idx="102">
                  <c:v>225.19888117648446</c:v>
                </c:pt>
                <c:pt idx="103">
                  <c:v>226.83289271265261</c:v>
                </c:pt>
                <c:pt idx="104">
                  <c:v>227.62465972633581</c:v>
                </c:pt>
                <c:pt idx="105">
                  <c:v>227.62465972633581</c:v>
                </c:pt>
                <c:pt idx="106">
                  <c:v>227.62465972633581</c:v>
                </c:pt>
                <c:pt idx="107">
                  <c:v>227.62465972633581</c:v>
                </c:pt>
                <c:pt idx="108">
                  <c:v>227.62465972633581</c:v>
                </c:pt>
                <c:pt idx="109">
                  <c:v>227.62465972633581</c:v>
                </c:pt>
                <c:pt idx="110">
                  <c:v>227.62465972633581</c:v>
                </c:pt>
                <c:pt idx="111">
                  <c:v>228.07903684376384</c:v>
                </c:pt>
                <c:pt idx="112">
                  <c:v>228.07903684376384</c:v>
                </c:pt>
                <c:pt idx="113">
                  <c:v>228.07903684376384</c:v>
                </c:pt>
                <c:pt idx="114">
                  <c:v>228.07903684376384</c:v>
                </c:pt>
                <c:pt idx="115">
                  <c:v>229.15793833331901</c:v>
                </c:pt>
                <c:pt idx="116">
                  <c:v>229.15793833331901</c:v>
                </c:pt>
                <c:pt idx="117">
                  <c:v>229.15793833331901</c:v>
                </c:pt>
                <c:pt idx="118">
                  <c:v>229.15793833331901</c:v>
                </c:pt>
                <c:pt idx="119">
                  <c:v>229.15793833331901</c:v>
                </c:pt>
                <c:pt idx="120">
                  <c:v>229.15793833331901</c:v>
                </c:pt>
                <c:pt idx="121">
                  <c:v>229.15793833331901</c:v>
                </c:pt>
                <c:pt idx="122">
                  <c:v>229.15793833331901</c:v>
                </c:pt>
                <c:pt idx="123">
                  <c:v>229.15793833331901</c:v>
                </c:pt>
                <c:pt idx="124">
                  <c:v>229.15793833331901</c:v>
                </c:pt>
                <c:pt idx="125">
                  <c:v>229.15793833331901</c:v>
                </c:pt>
                <c:pt idx="126">
                  <c:v>229.15793833331901</c:v>
                </c:pt>
                <c:pt idx="127">
                  <c:v>229.15793833331901</c:v>
                </c:pt>
                <c:pt idx="128">
                  <c:v>229.15793833331901</c:v>
                </c:pt>
                <c:pt idx="129">
                  <c:v>229.15793833331901</c:v>
                </c:pt>
                <c:pt idx="130">
                  <c:v>229.15793833331901</c:v>
                </c:pt>
                <c:pt idx="131">
                  <c:v>229.15793833331901</c:v>
                </c:pt>
                <c:pt idx="132">
                  <c:v>229.15793833331901</c:v>
                </c:pt>
                <c:pt idx="133">
                  <c:v>229.65048351925603</c:v>
                </c:pt>
                <c:pt idx="134">
                  <c:v>229.75569858976766</c:v>
                </c:pt>
                <c:pt idx="135">
                  <c:v>229.95018913311208</c:v>
                </c:pt>
                <c:pt idx="136">
                  <c:v>231.23303726963053</c:v>
                </c:pt>
                <c:pt idx="137">
                  <c:v>231.41765454250529</c:v>
                </c:pt>
                <c:pt idx="138">
                  <c:v>231.41765454250529</c:v>
                </c:pt>
                <c:pt idx="139">
                  <c:v>231.41765454250529</c:v>
                </c:pt>
                <c:pt idx="140">
                  <c:v>231.95038617212418</c:v>
                </c:pt>
                <c:pt idx="141">
                  <c:v>232.05893921154683</c:v>
                </c:pt>
                <c:pt idx="142">
                  <c:v>232.05893921154683</c:v>
                </c:pt>
                <c:pt idx="143">
                  <c:v>232.05893921154683</c:v>
                </c:pt>
                <c:pt idx="144">
                  <c:v>232.05893921154683</c:v>
                </c:pt>
                <c:pt idx="145">
                  <c:v>232.05893921154683</c:v>
                </c:pt>
                <c:pt idx="146">
                  <c:v>232.13191511839446</c:v>
                </c:pt>
                <c:pt idx="147">
                  <c:v>232.13191511839446</c:v>
                </c:pt>
                <c:pt idx="148">
                  <c:v>232.23876654729656</c:v>
                </c:pt>
                <c:pt idx="149">
                  <c:v>232.78596814028242</c:v>
                </c:pt>
                <c:pt idx="150">
                  <c:v>232.78596814028242</c:v>
                </c:pt>
                <c:pt idx="151">
                  <c:v>232.78596814028242</c:v>
                </c:pt>
                <c:pt idx="152">
                  <c:v>232.78596814028242</c:v>
                </c:pt>
                <c:pt idx="153">
                  <c:v>228.84340188730616</c:v>
                </c:pt>
                <c:pt idx="154">
                  <c:v>230.96752560695825</c:v>
                </c:pt>
                <c:pt idx="155">
                  <c:v>231.02859581615073</c:v>
                </c:pt>
                <c:pt idx="156">
                  <c:v>231.47723411061975</c:v>
                </c:pt>
                <c:pt idx="157">
                  <c:v>231.47723411061975</c:v>
                </c:pt>
                <c:pt idx="158">
                  <c:v>231.47723411061975</c:v>
                </c:pt>
                <c:pt idx="159">
                  <c:v>227.23970876632737</c:v>
                </c:pt>
                <c:pt idx="160">
                  <c:v>229.50591311078799</c:v>
                </c:pt>
                <c:pt idx="161">
                  <c:v>229.50591311078799</c:v>
                </c:pt>
                <c:pt idx="162">
                  <c:v>229.50591311078799</c:v>
                </c:pt>
                <c:pt idx="163">
                  <c:v>229.50591311078799</c:v>
                </c:pt>
                <c:pt idx="164">
                  <c:v>229.50591311078799</c:v>
                </c:pt>
                <c:pt idx="165">
                  <c:v>229.50591311078799</c:v>
                </c:pt>
                <c:pt idx="166">
                  <c:v>230.04656364219187</c:v>
                </c:pt>
                <c:pt idx="167">
                  <c:v>231.43196537351608</c:v>
                </c:pt>
                <c:pt idx="168">
                  <c:v>231.86425273668198</c:v>
                </c:pt>
                <c:pt idx="169">
                  <c:v>231.86425273668198</c:v>
                </c:pt>
                <c:pt idx="170">
                  <c:v>231.86425273668198</c:v>
                </c:pt>
                <c:pt idx="171">
                  <c:v>231.86425273668198</c:v>
                </c:pt>
                <c:pt idx="172">
                  <c:v>231.86425273668198</c:v>
                </c:pt>
                <c:pt idx="173">
                  <c:v>233.08654765819512</c:v>
                </c:pt>
                <c:pt idx="174">
                  <c:v>233.98242634113819</c:v>
                </c:pt>
                <c:pt idx="175">
                  <c:v>234.22945365822684</c:v>
                </c:pt>
                <c:pt idx="176">
                  <c:v>234.25614634116846</c:v>
                </c:pt>
                <c:pt idx="177">
                  <c:v>234.67775842016042</c:v>
                </c:pt>
                <c:pt idx="178">
                  <c:v>235.25596040015279</c:v>
                </c:pt>
                <c:pt idx="179">
                  <c:v>235.62377180966931</c:v>
                </c:pt>
                <c:pt idx="180">
                  <c:v>235.71549696158985</c:v>
                </c:pt>
                <c:pt idx="181">
                  <c:v>235.71549696158985</c:v>
                </c:pt>
                <c:pt idx="182">
                  <c:v>235.71549696158985</c:v>
                </c:pt>
                <c:pt idx="183">
                  <c:v>235.71549696158985</c:v>
                </c:pt>
                <c:pt idx="184">
                  <c:v>235.71549696158985</c:v>
                </c:pt>
                <c:pt idx="185">
                  <c:v>235.85686524331484</c:v>
                </c:pt>
                <c:pt idx="186">
                  <c:v>236.21368118410936</c:v>
                </c:pt>
                <c:pt idx="187">
                  <c:v>237.07588684200894</c:v>
                </c:pt>
                <c:pt idx="188">
                  <c:v>238.14179699238946</c:v>
                </c:pt>
                <c:pt idx="189">
                  <c:v>238.74361618322808</c:v>
                </c:pt>
                <c:pt idx="190">
                  <c:v>239.07296779355053</c:v>
                </c:pt>
                <c:pt idx="191">
                  <c:v>240.47139789861956</c:v>
                </c:pt>
                <c:pt idx="192">
                  <c:v>240.47139789861956</c:v>
                </c:pt>
                <c:pt idx="193">
                  <c:v>240.47139789861956</c:v>
                </c:pt>
                <c:pt idx="194">
                  <c:v>240.52078427696321</c:v>
                </c:pt>
                <c:pt idx="195">
                  <c:v>240.97979454948879</c:v>
                </c:pt>
                <c:pt idx="196">
                  <c:v>240.97979454948879</c:v>
                </c:pt>
                <c:pt idx="197">
                  <c:v>241.04668439862931</c:v>
                </c:pt>
                <c:pt idx="198">
                  <c:v>241.43731847488502</c:v>
                </c:pt>
                <c:pt idx="199">
                  <c:v>241.68506521417623</c:v>
                </c:pt>
                <c:pt idx="200">
                  <c:v>242.0076811563583</c:v>
                </c:pt>
                <c:pt idx="201">
                  <c:v>242.00922014891268</c:v>
                </c:pt>
                <c:pt idx="202">
                  <c:v>243.23925728467876</c:v>
                </c:pt>
                <c:pt idx="203">
                  <c:v>243.23925728467876</c:v>
                </c:pt>
                <c:pt idx="204">
                  <c:v>243.23925728467876</c:v>
                </c:pt>
                <c:pt idx="205">
                  <c:v>243.23925728467876</c:v>
                </c:pt>
                <c:pt idx="206">
                  <c:v>243.23925728467876</c:v>
                </c:pt>
                <c:pt idx="207">
                  <c:v>243.47543924867969</c:v>
                </c:pt>
                <c:pt idx="208">
                  <c:v>243.47543924867969</c:v>
                </c:pt>
                <c:pt idx="209">
                  <c:v>243.47543924867969</c:v>
                </c:pt>
                <c:pt idx="210">
                  <c:v>243.47543924867969</c:v>
                </c:pt>
                <c:pt idx="211">
                  <c:v>243.47543924867969</c:v>
                </c:pt>
                <c:pt idx="212">
                  <c:v>244.17155339590647</c:v>
                </c:pt>
                <c:pt idx="213">
                  <c:v>244.62005085324427</c:v>
                </c:pt>
                <c:pt idx="214">
                  <c:v>244.62005085324427</c:v>
                </c:pt>
                <c:pt idx="215">
                  <c:v>244.87766517301066</c:v>
                </c:pt>
                <c:pt idx="216">
                  <c:v>244.87766517301066</c:v>
                </c:pt>
                <c:pt idx="217">
                  <c:v>244.87766517301066</c:v>
                </c:pt>
                <c:pt idx="218">
                  <c:v>244.87766517301066</c:v>
                </c:pt>
                <c:pt idx="219">
                  <c:v>244.87766517301066</c:v>
                </c:pt>
                <c:pt idx="220">
                  <c:v>244.87766517301066</c:v>
                </c:pt>
                <c:pt idx="221">
                  <c:v>244.87766517301066</c:v>
                </c:pt>
                <c:pt idx="222">
                  <c:v>244.87766517301066</c:v>
                </c:pt>
                <c:pt idx="223">
                  <c:v>244.87766517301066</c:v>
                </c:pt>
                <c:pt idx="224">
                  <c:v>245.25306995308955</c:v>
                </c:pt>
                <c:pt idx="225">
                  <c:v>245.25306995308955</c:v>
                </c:pt>
                <c:pt idx="226">
                  <c:v>245.79010880098824</c:v>
                </c:pt>
                <c:pt idx="227">
                  <c:v>245.79010880098824</c:v>
                </c:pt>
                <c:pt idx="228">
                  <c:v>248.07948644080565</c:v>
                </c:pt>
                <c:pt idx="229">
                  <c:v>248.07948644080565</c:v>
                </c:pt>
                <c:pt idx="230">
                  <c:v>249.84021445878065</c:v>
                </c:pt>
                <c:pt idx="231">
                  <c:v>249.84021445878065</c:v>
                </c:pt>
                <c:pt idx="232">
                  <c:v>249.84021445878065</c:v>
                </c:pt>
                <c:pt idx="233">
                  <c:v>249.84021445878065</c:v>
                </c:pt>
                <c:pt idx="234">
                  <c:v>249.84021445878065</c:v>
                </c:pt>
                <c:pt idx="235">
                  <c:v>249.84021445878065</c:v>
                </c:pt>
                <c:pt idx="236">
                  <c:v>249.84021445878065</c:v>
                </c:pt>
                <c:pt idx="237">
                  <c:v>250.66202535072884</c:v>
                </c:pt>
                <c:pt idx="238">
                  <c:v>251.19050033402746</c:v>
                </c:pt>
                <c:pt idx="239">
                  <c:v>251.24809555621667</c:v>
                </c:pt>
                <c:pt idx="240">
                  <c:v>251.24809555621667</c:v>
                </c:pt>
                <c:pt idx="241">
                  <c:v>252.13702544781557</c:v>
                </c:pt>
                <c:pt idx="242">
                  <c:v>253.69478614077673</c:v>
                </c:pt>
                <c:pt idx="243">
                  <c:v>253.69478614077673</c:v>
                </c:pt>
                <c:pt idx="244">
                  <c:v>253.69478614077673</c:v>
                </c:pt>
                <c:pt idx="245">
                  <c:v>253.69478614077673</c:v>
                </c:pt>
                <c:pt idx="246">
                  <c:v>253.69478614077673</c:v>
                </c:pt>
                <c:pt idx="247">
                  <c:v>253.69478614077673</c:v>
                </c:pt>
                <c:pt idx="248">
                  <c:v>253.69478614077673</c:v>
                </c:pt>
                <c:pt idx="249">
                  <c:v>253.88630648571998</c:v>
                </c:pt>
                <c:pt idx="250">
                  <c:v>253.88630648571998</c:v>
                </c:pt>
                <c:pt idx="251">
                  <c:v>254.61891744736508</c:v>
                </c:pt>
                <c:pt idx="252">
                  <c:v>256.20373090225246</c:v>
                </c:pt>
                <c:pt idx="253">
                  <c:v>257.26688657357374</c:v>
                </c:pt>
                <c:pt idx="254">
                  <c:v>258.95417768911784</c:v>
                </c:pt>
                <c:pt idx="255">
                  <c:v>259.4887406563027</c:v>
                </c:pt>
                <c:pt idx="256">
                  <c:v>260.11213395838354</c:v>
                </c:pt>
                <c:pt idx="257">
                  <c:v>260.11213395838354</c:v>
                </c:pt>
                <c:pt idx="258">
                  <c:v>261.54467932733201</c:v>
                </c:pt>
                <c:pt idx="259">
                  <c:v>263.20398031174477</c:v>
                </c:pt>
                <c:pt idx="260">
                  <c:v>263.20398031174477</c:v>
                </c:pt>
                <c:pt idx="261">
                  <c:v>264.31476672267098</c:v>
                </c:pt>
                <c:pt idx="262">
                  <c:v>264.31476672267098</c:v>
                </c:pt>
                <c:pt idx="263">
                  <c:v>265.19300836523445</c:v>
                </c:pt>
                <c:pt idx="264">
                  <c:v>267.26953177641377</c:v>
                </c:pt>
                <c:pt idx="265">
                  <c:v>267.90622073944166</c:v>
                </c:pt>
                <c:pt idx="266">
                  <c:v>267.90622073944166</c:v>
                </c:pt>
                <c:pt idx="267">
                  <c:v>267.90622073944166</c:v>
                </c:pt>
                <c:pt idx="268">
                  <c:v>270.68821357472552</c:v>
                </c:pt>
                <c:pt idx="269">
                  <c:v>270.68821357472552</c:v>
                </c:pt>
                <c:pt idx="270">
                  <c:v>270.68821357472552</c:v>
                </c:pt>
                <c:pt idx="271">
                  <c:v>270.68821357472552</c:v>
                </c:pt>
                <c:pt idx="272">
                  <c:v>270.68821357472552</c:v>
                </c:pt>
                <c:pt idx="273">
                  <c:v>270.68821357472552</c:v>
                </c:pt>
                <c:pt idx="274">
                  <c:v>246.4635655114032</c:v>
                </c:pt>
                <c:pt idx="275">
                  <c:v>250.32768143943161</c:v>
                </c:pt>
                <c:pt idx="276">
                  <c:v>250.32768143943161</c:v>
                </c:pt>
                <c:pt idx="277">
                  <c:v>250.32768143943161</c:v>
                </c:pt>
                <c:pt idx="278">
                  <c:v>240.73195243661087</c:v>
                </c:pt>
                <c:pt idx="279">
                  <c:v>244.20471660629605</c:v>
                </c:pt>
                <c:pt idx="280">
                  <c:v>244.91973010123434</c:v>
                </c:pt>
                <c:pt idx="281">
                  <c:v>248.13212390593745</c:v>
                </c:pt>
                <c:pt idx="282">
                  <c:v>251.40345133898802</c:v>
                </c:pt>
                <c:pt idx="283">
                  <c:v>251.61376317998864</c:v>
                </c:pt>
                <c:pt idx="284">
                  <c:v>251.61376317998864</c:v>
                </c:pt>
                <c:pt idx="285">
                  <c:v>251.61376317998864</c:v>
                </c:pt>
                <c:pt idx="286">
                  <c:v>251.61376317998864</c:v>
                </c:pt>
                <c:pt idx="287">
                  <c:v>253.168056719156</c:v>
                </c:pt>
                <c:pt idx="288">
                  <c:v>256.32719687538668</c:v>
                </c:pt>
                <c:pt idx="289">
                  <c:v>256.32719687538668</c:v>
                </c:pt>
                <c:pt idx="290">
                  <c:v>256.32719687538668</c:v>
                </c:pt>
                <c:pt idx="291">
                  <c:v>256.32719687538668</c:v>
                </c:pt>
                <c:pt idx="292">
                  <c:v>256.32719687538668</c:v>
                </c:pt>
                <c:pt idx="293">
                  <c:v>256.32719687538668</c:v>
                </c:pt>
                <c:pt idx="294">
                  <c:v>256.32719687538668</c:v>
                </c:pt>
                <c:pt idx="295">
                  <c:v>256.32719687538668</c:v>
                </c:pt>
                <c:pt idx="296">
                  <c:v>256.32719687538668</c:v>
                </c:pt>
                <c:pt idx="297">
                  <c:v>256.9930448157329</c:v>
                </c:pt>
                <c:pt idx="298">
                  <c:v>256.9930448157329</c:v>
                </c:pt>
                <c:pt idx="299">
                  <c:v>256.9930448157329</c:v>
                </c:pt>
                <c:pt idx="300">
                  <c:v>256.9930448157329</c:v>
                </c:pt>
                <c:pt idx="301">
                  <c:v>256.9930448157329</c:v>
                </c:pt>
                <c:pt idx="302">
                  <c:v>256.9930448157329</c:v>
                </c:pt>
                <c:pt idx="303">
                  <c:v>256.9930448157329</c:v>
                </c:pt>
                <c:pt idx="304">
                  <c:v>256.9930448157329</c:v>
                </c:pt>
                <c:pt idx="305">
                  <c:v>256.9930448157329</c:v>
                </c:pt>
                <c:pt idx="306">
                  <c:v>256.9930448157329</c:v>
                </c:pt>
                <c:pt idx="307">
                  <c:v>237.9830939337547</c:v>
                </c:pt>
                <c:pt idx="308">
                  <c:v>244.34294660357591</c:v>
                </c:pt>
                <c:pt idx="309">
                  <c:v>244.34294660357591</c:v>
                </c:pt>
                <c:pt idx="310">
                  <c:v>244.34294660357591</c:v>
                </c:pt>
                <c:pt idx="311">
                  <c:v>244.34294660357591</c:v>
                </c:pt>
                <c:pt idx="312">
                  <c:v>244.34294660357591</c:v>
                </c:pt>
                <c:pt idx="313">
                  <c:v>244.34294660357591</c:v>
                </c:pt>
                <c:pt idx="314">
                  <c:v>244.34294660357591</c:v>
                </c:pt>
                <c:pt idx="315">
                  <c:v>244.34294660357591</c:v>
                </c:pt>
                <c:pt idx="316">
                  <c:v>244.34294660357591</c:v>
                </c:pt>
                <c:pt idx="317">
                  <c:v>244.34294660357591</c:v>
                </c:pt>
                <c:pt idx="318">
                  <c:v>244.34294660357591</c:v>
                </c:pt>
                <c:pt idx="319">
                  <c:v>244.34294660357591</c:v>
                </c:pt>
                <c:pt idx="320">
                  <c:v>244.34294660357591</c:v>
                </c:pt>
                <c:pt idx="321">
                  <c:v>244.34294660357591</c:v>
                </c:pt>
                <c:pt idx="322">
                  <c:v>245.47723607002783</c:v>
                </c:pt>
                <c:pt idx="323">
                  <c:v>248.37736768574075</c:v>
                </c:pt>
                <c:pt idx="324">
                  <c:v>248.98415970070548</c:v>
                </c:pt>
                <c:pt idx="325">
                  <c:v>248.98415970070548</c:v>
                </c:pt>
                <c:pt idx="326">
                  <c:v>248.98415970070548</c:v>
                </c:pt>
                <c:pt idx="327">
                  <c:v>248.98415970070548</c:v>
                </c:pt>
                <c:pt idx="328">
                  <c:v>248.98415970070548</c:v>
                </c:pt>
                <c:pt idx="329">
                  <c:v>248.98415970070548</c:v>
                </c:pt>
                <c:pt idx="330">
                  <c:v>248.98415970070548</c:v>
                </c:pt>
                <c:pt idx="331">
                  <c:v>248.98415970070548</c:v>
                </c:pt>
                <c:pt idx="332">
                  <c:v>248.98415970070548</c:v>
                </c:pt>
                <c:pt idx="333">
                  <c:v>248.98415970070548</c:v>
                </c:pt>
                <c:pt idx="334">
                  <c:v>248.98415970070548</c:v>
                </c:pt>
                <c:pt idx="335">
                  <c:v>248.98415970070548</c:v>
                </c:pt>
                <c:pt idx="336">
                  <c:v>248.98415970070548</c:v>
                </c:pt>
                <c:pt idx="337">
                  <c:v>248.98415970070548</c:v>
                </c:pt>
                <c:pt idx="338">
                  <c:v>248.98415970070548</c:v>
                </c:pt>
                <c:pt idx="339">
                  <c:v>249.58513213384282</c:v>
                </c:pt>
                <c:pt idx="340">
                  <c:v>252.14964965127888</c:v>
                </c:pt>
                <c:pt idx="341">
                  <c:v>253.25109490597984</c:v>
                </c:pt>
                <c:pt idx="342">
                  <c:v>253.64818562474275</c:v>
                </c:pt>
                <c:pt idx="343">
                  <c:v>253.64818562474275</c:v>
                </c:pt>
                <c:pt idx="344">
                  <c:v>253.64818562474275</c:v>
                </c:pt>
                <c:pt idx="345">
                  <c:v>253.64818562474275</c:v>
                </c:pt>
                <c:pt idx="346">
                  <c:v>253.64818562474275</c:v>
                </c:pt>
                <c:pt idx="347">
                  <c:v>254.94467596643096</c:v>
                </c:pt>
                <c:pt idx="348">
                  <c:v>254.94467596643096</c:v>
                </c:pt>
                <c:pt idx="349">
                  <c:v>255.21142944800994</c:v>
                </c:pt>
                <c:pt idx="350">
                  <c:v>255.21142944800994</c:v>
                </c:pt>
                <c:pt idx="351">
                  <c:v>255.21142944800994</c:v>
                </c:pt>
                <c:pt idx="352">
                  <c:v>255.21142944800994</c:v>
                </c:pt>
                <c:pt idx="353">
                  <c:v>255.21142944800994</c:v>
                </c:pt>
                <c:pt idx="354">
                  <c:v>255.21142944800994</c:v>
                </c:pt>
                <c:pt idx="355">
                  <c:v>255.58015402273628</c:v>
                </c:pt>
                <c:pt idx="356">
                  <c:v>257.0396704978441</c:v>
                </c:pt>
                <c:pt idx="357">
                  <c:v>257.47206714080386</c:v>
                </c:pt>
                <c:pt idx="358">
                  <c:v>259.76339727695608</c:v>
                </c:pt>
                <c:pt idx="359">
                  <c:v>259.86990216852956</c:v>
                </c:pt>
                <c:pt idx="360">
                  <c:v>260.83847825574247</c:v>
                </c:pt>
                <c:pt idx="361">
                  <c:v>261.42283643404045</c:v>
                </c:pt>
                <c:pt idx="362">
                  <c:v>261.99222517527659</c:v>
                </c:pt>
                <c:pt idx="363">
                  <c:v>261.99222517527659</c:v>
                </c:pt>
                <c:pt idx="364">
                  <c:v>262.12934256260917</c:v>
                </c:pt>
                <c:pt idx="365">
                  <c:v>262.12934256260917</c:v>
                </c:pt>
                <c:pt idx="366">
                  <c:v>262.12934256260917</c:v>
                </c:pt>
                <c:pt idx="367">
                  <c:v>262.12934256260917</c:v>
                </c:pt>
                <c:pt idx="368">
                  <c:v>262.12934256260917</c:v>
                </c:pt>
                <c:pt idx="369">
                  <c:v>262.12934256260917</c:v>
                </c:pt>
                <c:pt idx="370">
                  <c:v>262.12934256260917</c:v>
                </c:pt>
                <c:pt idx="371">
                  <c:v>262.12934256260917</c:v>
                </c:pt>
                <c:pt idx="372">
                  <c:v>262.12934256260917</c:v>
                </c:pt>
                <c:pt idx="373">
                  <c:v>262.12934256260917</c:v>
                </c:pt>
                <c:pt idx="374">
                  <c:v>255.35690210600472</c:v>
                </c:pt>
                <c:pt idx="375">
                  <c:v>255.72228772000449</c:v>
                </c:pt>
                <c:pt idx="376">
                  <c:v>256.26408354286144</c:v>
                </c:pt>
                <c:pt idx="377">
                  <c:v>256.26408354286144</c:v>
                </c:pt>
                <c:pt idx="378">
                  <c:v>257.55431613864977</c:v>
                </c:pt>
                <c:pt idx="379">
                  <c:v>259.72792013204742</c:v>
                </c:pt>
                <c:pt idx="380">
                  <c:v>262.15611441147377</c:v>
                </c:pt>
                <c:pt idx="381">
                  <c:v>263.34201372521306</c:v>
                </c:pt>
                <c:pt idx="382">
                  <c:v>263.34201372521306</c:v>
                </c:pt>
                <c:pt idx="383">
                  <c:v>263.8332550795584</c:v>
                </c:pt>
                <c:pt idx="384">
                  <c:v>264.225957218627</c:v>
                </c:pt>
                <c:pt idx="385">
                  <c:v>264.225957218627</c:v>
                </c:pt>
                <c:pt idx="386">
                  <c:v>265.29513126406079</c:v>
                </c:pt>
                <c:pt idx="387">
                  <c:v>266.04917263243885</c:v>
                </c:pt>
                <c:pt idx="388">
                  <c:v>266.04917263243885</c:v>
                </c:pt>
                <c:pt idx="389">
                  <c:v>266.04917263243885</c:v>
                </c:pt>
                <c:pt idx="390">
                  <c:v>266.04917263243885</c:v>
                </c:pt>
                <c:pt idx="391">
                  <c:v>266.98634237375484</c:v>
                </c:pt>
                <c:pt idx="392">
                  <c:v>269.20794511786175</c:v>
                </c:pt>
                <c:pt idx="393">
                  <c:v>269.20794511786175</c:v>
                </c:pt>
                <c:pt idx="394">
                  <c:v>269.20794511786175</c:v>
                </c:pt>
                <c:pt idx="395">
                  <c:v>269.20794511786175</c:v>
                </c:pt>
                <c:pt idx="396">
                  <c:v>269.20794511786175</c:v>
                </c:pt>
                <c:pt idx="397">
                  <c:v>269.20794511786175</c:v>
                </c:pt>
                <c:pt idx="398">
                  <c:v>269.20794511786175</c:v>
                </c:pt>
                <c:pt idx="399">
                  <c:v>269.20794511786175</c:v>
                </c:pt>
                <c:pt idx="400">
                  <c:v>269.93012194018297</c:v>
                </c:pt>
                <c:pt idx="401">
                  <c:v>270.96202089541237</c:v>
                </c:pt>
                <c:pt idx="402">
                  <c:v>271.01382942420224</c:v>
                </c:pt>
                <c:pt idx="403">
                  <c:v>271.01382942420224</c:v>
                </c:pt>
                <c:pt idx="404">
                  <c:v>271.01382942420224</c:v>
                </c:pt>
                <c:pt idx="405">
                  <c:v>271.01382942420224</c:v>
                </c:pt>
                <c:pt idx="406">
                  <c:v>271.01382942420224</c:v>
                </c:pt>
                <c:pt idx="407">
                  <c:v>271.01382942420224</c:v>
                </c:pt>
                <c:pt idx="408">
                  <c:v>271.01382942420224</c:v>
                </c:pt>
                <c:pt idx="409">
                  <c:v>271.01382942420224</c:v>
                </c:pt>
                <c:pt idx="410">
                  <c:v>271.08943343364217</c:v>
                </c:pt>
                <c:pt idx="411">
                  <c:v>271.81660327013537</c:v>
                </c:pt>
                <c:pt idx="412">
                  <c:v>271.81660327013537</c:v>
                </c:pt>
                <c:pt idx="413">
                  <c:v>271.81660327013537</c:v>
                </c:pt>
                <c:pt idx="414">
                  <c:v>273.20580997312197</c:v>
                </c:pt>
                <c:pt idx="415">
                  <c:v>275.36315235535432</c:v>
                </c:pt>
                <c:pt idx="416">
                  <c:v>275.65252605271837</c:v>
                </c:pt>
                <c:pt idx="417">
                  <c:v>277.18907243116035</c:v>
                </c:pt>
                <c:pt idx="418">
                  <c:v>277.18907243116035</c:v>
                </c:pt>
                <c:pt idx="419">
                  <c:v>277.18907243116035</c:v>
                </c:pt>
                <c:pt idx="420">
                  <c:v>277.18907243116035</c:v>
                </c:pt>
                <c:pt idx="421">
                  <c:v>277.18907243116035</c:v>
                </c:pt>
                <c:pt idx="422">
                  <c:v>277.18907243116035</c:v>
                </c:pt>
                <c:pt idx="423">
                  <c:v>277.18907243116035</c:v>
                </c:pt>
                <c:pt idx="424">
                  <c:v>277.18907243116035</c:v>
                </c:pt>
                <c:pt idx="425">
                  <c:v>277.18907243116035</c:v>
                </c:pt>
                <c:pt idx="426">
                  <c:v>277.18907243116035</c:v>
                </c:pt>
                <c:pt idx="427">
                  <c:v>277.18907243116035</c:v>
                </c:pt>
                <c:pt idx="428">
                  <c:v>277.18907243116035</c:v>
                </c:pt>
                <c:pt idx="429">
                  <c:v>277.18907243116035</c:v>
                </c:pt>
                <c:pt idx="430">
                  <c:v>277.18907243116035</c:v>
                </c:pt>
                <c:pt idx="431">
                  <c:v>277.31215304371545</c:v>
                </c:pt>
                <c:pt idx="432">
                  <c:v>279.48966956544336</c:v>
                </c:pt>
                <c:pt idx="433">
                  <c:v>279.48966956544336</c:v>
                </c:pt>
                <c:pt idx="434">
                  <c:v>279.48966956544336</c:v>
                </c:pt>
                <c:pt idx="435">
                  <c:v>279.48966956544336</c:v>
                </c:pt>
                <c:pt idx="436">
                  <c:v>279.48966956544336</c:v>
                </c:pt>
                <c:pt idx="437">
                  <c:v>279.48966956544336</c:v>
                </c:pt>
                <c:pt idx="438">
                  <c:v>279.48966956544336</c:v>
                </c:pt>
                <c:pt idx="439">
                  <c:v>279.48966956544336</c:v>
                </c:pt>
                <c:pt idx="440">
                  <c:v>279.48966956544336</c:v>
                </c:pt>
                <c:pt idx="441">
                  <c:v>279.48966956544336</c:v>
                </c:pt>
                <c:pt idx="442">
                  <c:v>279.48966956544336</c:v>
                </c:pt>
                <c:pt idx="443">
                  <c:v>279.48966956544336</c:v>
                </c:pt>
                <c:pt idx="444">
                  <c:v>279.48966956544336</c:v>
                </c:pt>
                <c:pt idx="445">
                  <c:v>279.48966956544336</c:v>
                </c:pt>
                <c:pt idx="446">
                  <c:v>279.48966956544336</c:v>
                </c:pt>
                <c:pt idx="447">
                  <c:v>257.52001151116389</c:v>
                </c:pt>
                <c:pt idx="448">
                  <c:v>260.90715382015605</c:v>
                </c:pt>
                <c:pt idx="449">
                  <c:v>260.90715382015605</c:v>
                </c:pt>
                <c:pt idx="450">
                  <c:v>264.76524156023225</c:v>
                </c:pt>
                <c:pt idx="451">
                  <c:v>264.76524156023225</c:v>
                </c:pt>
                <c:pt idx="452">
                  <c:v>264.76524156023225</c:v>
                </c:pt>
                <c:pt idx="453">
                  <c:v>264.76524156023225</c:v>
                </c:pt>
                <c:pt idx="454">
                  <c:v>264.76524156023225</c:v>
                </c:pt>
                <c:pt idx="455">
                  <c:v>264.76524156023225</c:v>
                </c:pt>
                <c:pt idx="456">
                  <c:v>264.76524156023225</c:v>
                </c:pt>
                <c:pt idx="457">
                  <c:v>252.56593893638419</c:v>
                </c:pt>
                <c:pt idx="458">
                  <c:v>252.56593893638419</c:v>
                </c:pt>
                <c:pt idx="459">
                  <c:v>252.56593893638419</c:v>
                </c:pt>
                <c:pt idx="460">
                  <c:v>252.56593893638419</c:v>
                </c:pt>
                <c:pt idx="461">
                  <c:v>252.56593893638419</c:v>
                </c:pt>
                <c:pt idx="462">
                  <c:v>254.21100410015066</c:v>
                </c:pt>
                <c:pt idx="463">
                  <c:v>254.21100410015066</c:v>
                </c:pt>
                <c:pt idx="464">
                  <c:v>254.21100410015066</c:v>
                </c:pt>
                <c:pt idx="465">
                  <c:v>256.15126582455514</c:v>
                </c:pt>
                <c:pt idx="466">
                  <c:v>261.65358649957631</c:v>
                </c:pt>
                <c:pt idx="467">
                  <c:v>261.65358649957631</c:v>
                </c:pt>
                <c:pt idx="468">
                  <c:v>261.65358649957631</c:v>
                </c:pt>
                <c:pt idx="469">
                  <c:v>261.65358649957631</c:v>
                </c:pt>
                <c:pt idx="470">
                  <c:v>261.65358649957631</c:v>
                </c:pt>
                <c:pt idx="471">
                  <c:v>261.65358649957631</c:v>
                </c:pt>
                <c:pt idx="472">
                  <c:v>261.65358649957631</c:v>
                </c:pt>
                <c:pt idx="473">
                  <c:v>261.65358649957631</c:v>
                </c:pt>
                <c:pt idx="474">
                  <c:v>261.65358649957631</c:v>
                </c:pt>
                <c:pt idx="475">
                  <c:v>261.65358649957631</c:v>
                </c:pt>
                <c:pt idx="476">
                  <c:v>245.5247376242408</c:v>
                </c:pt>
                <c:pt idx="477">
                  <c:v>245.5247376242408</c:v>
                </c:pt>
                <c:pt idx="478">
                  <c:v>248.27284591767875</c:v>
                </c:pt>
                <c:pt idx="479">
                  <c:v>249.37747230255118</c:v>
                </c:pt>
                <c:pt idx="480">
                  <c:v>255.13140219290591</c:v>
                </c:pt>
                <c:pt idx="481">
                  <c:v>255.13140219290591</c:v>
                </c:pt>
                <c:pt idx="482">
                  <c:v>256.56154393914363</c:v>
                </c:pt>
                <c:pt idx="483">
                  <c:v>260.05051803727963</c:v>
                </c:pt>
                <c:pt idx="484">
                  <c:v>260.05051803727963</c:v>
                </c:pt>
                <c:pt idx="485">
                  <c:v>260.05051803727963</c:v>
                </c:pt>
                <c:pt idx="486">
                  <c:v>260.05051803727963</c:v>
                </c:pt>
                <c:pt idx="487">
                  <c:v>243.23076807484924</c:v>
                </c:pt>
                <c:pt idx="488">
                  <c:v>243.23076807484924</c:v>
                </c:pt>
                <c:pt idx="489">
                  <c:v>244.52804360530538</c:v>
                </c:pt>
                <c:pt idx="490">
                  <c:v>244.66908914790992</c:v>
                </c:pt>
                <c:pt idx="491">
                  <c:v>244.66908914790992</c:v>
                </c:pt>
                <c:pt idx="492">
                  <c:v>244.66908914790992</c:v>
                </c:pt>
                <c:pt idx="493">
                  <c:v>244.66908914790992</c:v>
                </c:pt>
                <c:pt idx="494">
                  <c:v>244.66908914790992</c:v>
                </c:pt>
                <c:pt idx="495">
                  <c:v>244.66908914790992</c:v>
                </c:pt>
                <c:pt idx="496">
                  <c:v>220.04612203047208</c:v>
                </c:pt>
                <c:pt idx="497">
                  <c:v>220.04612203047208</c:v>
                </c:pt>
                <c:pt idx="498">
                  <c:v>224.31312655825133</c:v>
                </c:pt>
                <c:pt idx="499">
                  <c:v>225.67821576976317</c:v>
                </c:pt>
                <c:pt idx="500">
                  <c:v>225.67821576976317</c:v>
                </c:pt>
                <c:pt idx="501">
                  <c:v>228.10874446237023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4D-43D1-ABEE-DF98068237C7}"/>
            </c:ext>
          </c:extLst>
        </c:ser>
        <c:ser>
          <c:idx val="1"/>
          <c:order val="4"/>
          <c:tx>
            <c:strRef>
              <c:f>'ATR Trailing Stop (21,3,Close)'!$S$1</c:f>
              <c:strCache>
                <c:ptCount val="1"/>
                <c:pt idx="0">
                  <c:v> AtrStop </c:v>
                </c:pt>
              </c:strCache>
            </c:strRef>
          </c:tx>
          <c:spPr>
            <a:ln w="63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'ATR Trailing Stop (21,3,Close)'!$B$2:$B$503</c:f>
              <c:numCache>
                <c:formatCode>mm/dd/yy;@</c:formatCode>
                <c:ptCount val="502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</c:numCache>
            </c:numRef>
          </c:cat>
          <c:val>
            <c:numRef>
              <c:f>'ATR Trailing Stop (21,3,Close)'!$S$2:$S$503</c:f>
              <c:numCache>
                <c:formatCode>_("$"* #,##0.00000000_);_("$"* \(#,##0.00000000\);_("$"* "-"??_);_(@_)</c:formatCode>
                <c:ptCount val="502"/>
                <c:pt idx="20">
                  <c:v>210.9014285714286</c:v>
                </c:pt>
                <c:pt idx="21">
                  <c:v>211.0661224489796</c:v>
                </c:pt>
                <c:pt idx="22">
                  <c:v>212.50249757045674</c:v>
                </c:pt>
                <c:pt idx="23">
                  <c:v>212.50249757045674</c:v>
                </c:pt>
                <c:pt idx="24">
                  <c:v>212.50249757045674</c:v>
                </c:pt>
                <c:pt idx="25">
                  <c:v>212.61733080268374</c:v>
                </c:pt>
                <c:pt idx="26">
                  <c:v>213.8560293358893</c:v>
                </c:pt>
                <c:pt idx="27">
                  <c:v>214.7481231770374</c:v>
                </c:pt>
                <c:pt idx="28">
                  <c:v>215.91726016860704</c:v>
                </c:pt>
                <c:pt idx="29">
                  <c:v>216.77739063676862</c:v>
                </c:pt>
                <c:pt idx="30">
                  <c:v>217.88275298739867</c:v>
                </c:pt>
                <c:pt idx="31">
                  <c:v>217.88275298739867</c:v>
                </c:pt>
                <c:pt idx="32">
                  <c:v>218.09689613369494</c:v>
                </c:pt>
                <c:pt idx="33">
                  <c:v>219.40037727018569</c:v>
                </c:pt>
                <c:pt idx="34">
                  <c:v>219.40037727018569</c:v>
                </c:pt>
                <c:pt idx="35">
                  <c:v>219.45385693440878</c:v>
                </c:pt>
                <c:pt idx="36">
                  <c:v>219.73510184229406</c:v>
                </c:pt>
                <c:pt idx="37">
                  <c:v>220.14200175456577</c:v>
                </c:pt>
                <c:pt idx="38">
                  <c:v>220.14200175456577</c:v>
                </c:pt>
                <c:pt idx="39">
                  <c:v>222.36290408577395</c:v>
                </c:pt>
                <c:pt idx="40">
                  <c:v>222.36290408577395</c:v>
                </c:pt>
                <c:pt idx="41">
                  <c:v>222.36290408577395</c:v>
                </c:pt>
                <c:pt idx="42">
                  <c:v>222.36290408577395</c:v>
                </c:pt>
                <c:pt idx="43">
                  <c:v>222.36290408577395</c:v>
                </c:pt>
                <c:pt idx="44">
                  <c:v>222.36290408577395</c:v>
                </c:pt>
                <c:pt idx="45">
                  <c:v>222.36290408577395</c:v>
                </c:pt>
                <c:pt idx="46">
                  <c:v>222.36290408577395</c:v>
                </c:pt>
                <c:pt idx="47">
                  <c:v>222.36290408577395</c:v>
                </c:pt>
                <c:pt idx="48">
                  <c:v>222.36290408577395</c:v>
                </c:pt>
                <c:pt idx="49">
                  <c:v>222.36290408577395</c:v>
                </c:pt>
                <c:pt idx="50">
                  <c:v>222.36290408577395</c:v>
                </c:pt>
                <c:pt idx="51">
                  <c:v>222.36290408577395</c:v>
                </c:pt>
                <c:pt idx="52">
                  <c:v>222.36290408577395</c:v>
                </c:pt>
                <c:pt idx="53">
                  <c:v>226.07816878788901</c:v>
                </c:pt>
                <c:pt idx="54">
                  <c:v>226.07816878788901</c:v>
                </c:pt>
                <c:pt idx="55">
                  <c:v>226.07816878788901</c:v>
                </c:pt>
                <c:pt idx="56">
                  <c:v>226.07816878788901</c:v>
                </c:pt>
                <c:pt idx="57">
                  <c:v>226.07816878788901</c:v>
                </c:pt>
                <c:pt idx="58">
                  <c:v>226.07816878788901</c:v>
                </c:pt>
                <c:pt idx="59">
                  <c:v>226.07816878788901</c:v>
                </c:pt>
                <c:pt idx="60">
                  <c:v>226.07816878788901</c:v>
                </c:pt>
                <c:pt idx="61">
                  <c:v>226.07816878788901</c:v>
                </c:pt>
                <c:pt idx="62">
                  <c:v>226.07816878788901</c:v>
                </c:pt>
                <c:pt idx="63">
                  <c:v>226.07816878788901</c:v>
                </c:pt>
                <c:pt idx="64">
                  <c:v>226.07816878788901</c:v>
                </c:pt>
                <c:pt idx="65">
                  <c:v>226.07816878788901</c:v>
                </c:pt>
                <c:pt idx="66">
                  <c:v>226.07816878788901</c:v>
                </c:pt>
                <c:pt idx="67">
                  <c:v>226.07816878788901</c:v>
                </c:pt>
                <c:pt idx="68">
                  <c:v>226.07816878788901</c:v>
                </c:pt>
                <c:pt idx="69">
                  <c:v>226.07816878788901</c:v>
                </c:pt>
                <c:pt idx="70">
                  <c:v>225.24118868149583</c:v>
                </c:pt>
                <c:pt idx="71">
                  <c:v>225.24118868149583</c:v>
                </c:pt>
                <c:pt idx="72">
                  <c:v>225.24118868149583</c:v>
                </c:pt>
                <c:pt idx="73">
                  <c:v>225.24118868149583</c:v>
                </c:pt>
                <c:pt idx="74">
                  <c:v>225.24118868149583</c:v>
                </c:pt>
                <c:pt idx="75">
                  <c:v>225.24118868149583</c:v>
                </c:pt>
                <c:pt idx="76">
                  <c:v>225.24118868149583</c:v>
                </c:pt>
                <c:pt idx="77">
                  <c:v>221.4600889005186</c:v>
                </c:pt>
                <c:pt idx="78">
                  <c:v>221.4600889005186</c:v>
                </c:pt>
                <c:pt idx="79">
                  <c:v>221.68089696192163</c:v>
                </c:pt>
                <c:pt idx="80">
                  <c:v>221.68089696192163</c:v>
                </c:pt>
                <c:pt idx="81">
                  <c:v>221.92323987475885</c:v>
                </c:pt>
                <c:pt idx="82">
                  <c:v>222.12879988072271</c:v>
                </c:pt>
                <c:pt idx="83">
                  <c:v>222.12879988072271</c:v>
                </c:pt>
                <c:pt idx="84">
                  <c:v>222.22403617299113</c:v>
                </c:pt>
                <c:pt idx="85">
                  <c:v>223.18003445046773</c:v>
                </c:pt>
                <c:pt idx="86">
                  <c:v>223.25146138139783</c:v>
                </c:pt>
                <c:pt idx="87">
                  <c:v>223.25146138139783</c:v>
                </c:pt>
                <c:pt idx="88">
                  <c:v>223.59121213732232</c:v>
                </c:pt>
                <c:pt idx="89">
                  <c:v>223.59121213732232</c:v>
                </c:pt>
                <c:pt idx="90">
                  <c:v>223.59121213732232</c:v>
                </c:pt>
                <c:pt idx="91">
                  <c:v>224.02679376941779</c:v>
                </c:pt>
                <c:pt idx="92">
                  <c:v>224.02679376941779</c:v>
                </c:pt>
                <c:pt idx="93">
                  <c:v>228.09193308896343</c:v>
                </c:pt>
                <c:pt idx="94">
                  <c:v>228.09193308896343</c:v>
                </c:pt>
                <c:pt idx="95">
                  <c:v>228.09193308896343</c:v>
                </c:pt>
                <c:pt idx="96">
                  <c:v>228.09193308896343</c:v>
                </c:pt>
                <c:pt idx="97">
                  <c:v>228.09193308896343</c:v>
                </c:pt>
                <c:pt idx="98">
                  <c:v>224.00961649707415</c:v>
                </c:pt>
                <c:pt idx="99">
                  <c:v>225.10582523530871</c:v>
                </c:pt>
                <c:pt idx="100">
                  <c:v>225.19888117648446</c:v>
                </c:pt>
                <c:pt idx="101">
                  <c:v>225.19888117648446</c:v>
                </c:pt>
                <c:pt idx="102">
                  <c:v>225.19888117648446</c:v>
                </c:pt>
                <c:pt idx="103">
                  <c:v>226.83289271265261</c:v>
                </c:pt>
                <c:pt idx="104">
                  <c:v>227.62465972633581</c:v>
                </c:pt>
                <c:pt idx="105">
                  <c:v>227.62465972633581</c:v>
                </c:pt>
                <c:pt idx="106">
                  <c:v>227.62465972633581</c:v>
                </c:pt>
                <c:pt idx="107">
                  <c:v>227.62465972633581</c:v>
                </c:pt>
                <c:pt idx="108">
                  <c:v>227.62465972633581</c:v>
                </c:pt>
                <c:pt idx="109">
                  <c:v>227.62465972633581</c:v>
                </c:pt>
                <c:pt idx="110">
                  <c:v>227.62465972633581</c:v>
                </c:pt>
                <c:pt idx="111">
                  <c:v>228.07903684376384</c:v>
                </c:pt>
                <c:pt idx="112">
                  <c:v>228.07903684376384</c:v>
                </c:pt>
                <c:pt idx="113">
                  <c:v>228.07903684376384</c:v>
                </c:pt>
                <c:pt idx="114">
                  <c:v>228.07903684376384</c:v>
                </c:pt>
                <c:pt idx="115">
                  <c:v>229.15793833331901</c:v>
                </c:pt>
                <c:pt idx="116">
                  <c:v>229.15793833331901</c:v>
                </c:pt>
                <c:pt idx="117">
                  <c:v>229.15793833331901</c:v>
                </c:pt>
                <c:pt idx="118">
                  <c:v>229.15793833331901</c:v>
                </c:pt>
                <c:pt idx="119">
                  <c:v>229.15793833331901</c:v>
                </c:pt>
                <c:pt idx="120">
                  <c:v>229.15793833331901</c:v>
                </c:pt>
                <c:pt idx="121">
                  <c:v>229.15793833331901</c:v>
                </c:pt>
                <c:pt idx="122">
                  <c:v>229.15793833331901</c:v>
                </c:pt>
                <c:pt idx="123">
                  <c:v>229.15793833331901</c:v>
                </c:pt>
                <c:pt idx="124">
                  <c:v>229.15793833331901</c:v>
                </c:pt>
                <c:pt idx="125">
                  <c:v>229.15793833331901</c:v>
                </c:pt>
                <c:pt idx="126">
                  <c:v>229.15793833331901</c:v>
                </c:pt>
                <c:pt idx="127">
                  <c:v>229.15793833331901</c:v>
                </c:pt>
                <c:pt idx="128">
                  <c:v>229.15793833331901</c:v>
                </c:pt>
                <c:pt idx="129">
                  <c:v>229.15793833331901</c:v>
                </c:pt>
                <c:pt idx="130">
                  <c:v>229.15793833331901</c:v>
                </c:pt>
                <c:pt idx="131">
                  <c:v>229.15793833331901</c:v>
                </c:pt>
                <c:pt idx="132">
                  <c:v>229.15793833331901</c:v>
                </c:pt>
                <c:pt idx="133">
                  <c:v>229.65048351925603</c:v>
                </c:pt>
                <c:pt idx="134">
                  <c:v>229.75569858976766</c:v>
                </c:pt>
                <c:pt idx="135">
                  <c:v>229.95018913311208</c:v>
                </c:pt>
                <c:pt idx="136">
                  <c:v>231.23303726963053</c:v>
                </c:pt>
                <c:pt idx="137">
                  <c:v>231.41765454250529</c:v>
                </c:pt>
                <c:pt idx="138">
                  <c:v>231.41765454250529</c:v>
                </c:pt>
                <c:pt idx="139">
                  <c:v>231.41765454250529</c:v>
                </c:pt>
                <c:pt idx="140">
                  <c:v>231.95038617212418</c:v>
                </c:pt>
                <c:pt idx="141">
                  <c:v>232.05893921154683</c:v>
                </c:pt>
                <c:pt idx="142">
                  <c:v>232.05893921154683</c:v>
                </c:pt>
                <c:pt idx="143">
                  <c:v>232.05893921154683</c:v>
                </c:pt>
                <c:pt idx="144">
                  <c:v>232.05893921154683</c:v>
                </c:pt>
                <c:pt idx="145">
                  <c:v>232.05893921154683</c:v>
                </c:pt>
                <c:pt idx="146">
                  <c:v>232.13191511839446</c:v>
                </c:pt>
                <c:pt idx="147">
                  <c:v>232.13191511839446</c:v>
                </c:pt>
                <c:pt idx="148">
                  <c:v>232.23876654729656</c:v>
                </c:pt>
                <c:pt idx="149">
                  <c:v>232.78596814028242</c:v>
                </c:pt>
                <c:pt idx="150">
                  <c:v>232.78596814028242</c:v>
                </c:pt>
                <c:pt idx="151">
                  <c:v>232.78596814028242</c:v>
                </c:pt>
                <c:pt idx="152">
                  <c:v>236.39142801832853</c:v>
                </c:pt>
                <c:pt idx="153">
                  <c:v>236.39142801832853</c:v>
                </c:pt>
                <c:pt idx="154">
                  <c:v>236.39142801832853</c:v>
                </c:pt>
                <c:pt idx="155">
                  <c:v>236.39142801832853</c:v>
                </c:pt>
                <c:pt idx="156">
                  <c:v>236.39142801832853</c:v>
                </c:pt>
                <c:pt idx="157">
                  <c:v>236.10739608512407</c:v>
                </c:pt>
                <c:pt idx="158">
                  <c:v>235.80180579535624</c:v>
                </c:pt>
                <c:pt idx="159">
                  <c:v>235.80180579535624</c:v>
                </c:pt>
                <c:pt idx="160">
                  <c:v>235.80180579535624</c:v>
                </c:pt>
                <c:pt idx="161">
                  <c:v>235.80180579535624</c:v>
                </c:pt>
                <c:pt idx="162">
                  <c:v>235.80180579535624</c:v>
                </c:pt>
                <c:pt idx="163">
                  <c:v>235.80180579535624</c:v>
                </c:pt>
                <c:pt idx="164">
                  <c:v>235.80180579535624</c:v>
                </c:pt>
                <c:pt idx="165">
                  <c:v>235.80180579535624</c:v>
                </c:pt>
                <c:pt idx="166">
                  <c:v>235.80180579535624</c:v>
                </c:pt>
                <c:pt idx="167">
                  <c:v>231.43196537351608</c:v>
                </c:pt>
                <c:pt idx="168">
                  <c:v>231.86425273668198</c:v>
                </c:pt>
                <c:pt idx="169">
                  <c:v>231.86425273668198</c:v>
                </c:pt>
                <c:pt idx="170">
                  <c:v>231.86425273668198</c:v>
                </c:pt>
                <c:pt idx="171">
                  <c:v>231.86425273668198</c:v>
                </c:pt>
                <c:pt idx="172">
                  <c:v>231.86425273668198</c:v>
                </c:pt>
                <c:pt idx="173">
                  <c:v>233.08654765819512</c:v>
                </c:pt>
                <c:pt idx="174">
                  <c:v>233.98242634113819</c:v>
                </c:pt>
                <c:pt idx="175">
                  <c:v>234.22945365822684</c:v>
                </c:pt>
                <c:pt idx="176">
                  <c:v>234.25614634116846</c:v>
                </c:pt>
                <c:pt idx="177">
                  <c:v>234.67775842016042</c:v>
                </c:pt>
                <c:pt idx="178">
                  <c:v>235.25596040015279</c:v>
                </c:pt>
                <c:pt idx="179">
                  <c:v>235.62377180966931</c:v>
                </c:pt>
                <c:pt idx="180">
                  <c:v>235.71549696158985</c:v>
                </c:pt>
                <c:pt idx="181">
                  <c:v>235.71549696158985</c:v>
                </c:pt>
                <c:pt idx="182">
                  <c:v>235.71549696158985</c:v>
                </c:pt>
                <c:pt idx="183">
                  <c:v>235.71549696158985</c:v>
                </c:pt>
                <c:pt idx="184">
                  <c:v>235.71549696158985</c:v>
                </c:pt>
                <c:pt idx="185">
                  <c:v>235.85686524331484</c:v>
                </c:pt>
                <c:pt idx="186">
                  <c:v>236.21368118410936</c:v>
                </c:pt>
                <c:pt idx="187">
                  <c:v>237.07588684200894</c:v>
                </c:pt>
                <c:pt idx="188">
                  <c:v>238.14179699238946</c:v>
                </c:pt>
                <c:pt idx="189">
                  <c:v>238.74361618322808</c:v>
                </c:pt>
                <c:pt idx="190">
                  <c:v>239.07296779355053</c:v>
                </c:pt>
                <c:pt idx="191">
                  <c:v>240.47139789861956</c:v>
                </c:pt>
                <c:pt idx="192">
                  <c:v>240.47139789861956</c:v>
                </c:pt>
                <c:pt idx="193">
                  <c:v>240.47139789861956</c:v>
                </c:pt>
                <c:pt idx="194">
                  <c:v>240.52078427696321</c:v>
                </c:pt>
                <c:pt idx="195">
                  <c:v>240.97979454948879</c:v>
                </c:pt>
                <c:pt idx="196">
                  <c:v>240.97979454948879</c:v>
                </c:pt>
                <c:pt idx="197">
                  <c:v>241.04668439862931</c:v>
                </c:pt>
                <c:pt idx="198">
                  <c:v>241.43731847488502</c:v>
                </c:pt>
                <c:pt idx="199">
                  <c:v>241.68506521417623</c:v>
                </c:pt>
                <c:pt idx="200">
                  <c:v>242.0076811563583</c:v>
                </c:pt>
                <c:pt idx="201">
                  <c:v>242.00922014891268</c:v>
                </c:pt>
                <c:pt idx="202">
                  <c:v>243.23925728467876</c:v>
                </c:pt>
                <c:pt idx="203">
                  <c:v>243.23925728467876</c:v>
                </c:pt>
                <c:pt idx="204">
                  <c:v>243.23925728467876</c:v>
                </c:pt>
                <c:pt idx="205">
                  <c:v>243.23925728467876</c:v>
                </c:pt>
                <c:pt idx="206">
                  <c:v>243.23925728467876</c:v>
                </c:pt>
                <c:pt idx="207">
                  <c:v>243.47543924867969</c:v>
                </c:pt>
                <c:pt idx="208">
                  <c:v>243.47543924867969</c:v>
                </c:pt>
                <c:pt idx="209">
                  <c:v>243.47543924867969</c:v>
                </c:pt>
                <c:pt idx="210">
                  <c:v>243.47543924867969</c:v>
                </c:pt>
                <c:pt idx="211">
                  <c:v>243.47543924867969</c:v>
                </c:pt>
                <c:pt idx="212">
                  <c:v>244.17155339590647</c:v>
                </c:pt>
                <c:pt idx="213">
                  <c:v>244.62005085324427</c:v>
                </c:pt>
                <c:pt idx="214">
                  <c:v>244.62005085324427</c:v>
                </c:pt>
                <c:pt idx="215">
                  <c:v>244.87766517301066</c:v>
                </c:pt>
                <c:pt idx="216">
                  <c:v>244.87766517301066</c:v>
                </c:pt>
                <c:pt idx="217">
                  <c:v>244.87766517301066</c:v>
                </c:pt>
                <c:pt idx="218">
                  <c:v>244.87766517301066</c:v>
                </c:pt>
                <c:pt idx="219">
                  <c:v>244.87766517301066</c:v>
                </c:pt>
                <c:pt idx="220">
                  <c:v>244.87766517301066</c:v>
                </c:pt>
                <c:pt idx="221">
                  <c:v>244.87766517301066</c:v>
                </c:pt>
                <c:pt idx="222">
                  <c:v>244.87766517301066</c:v>
                </c:pt>
                <c:pt idx="223">
                  <c:v>244.87766517301066</c:v>
                </c:pt>
                <c:pt idx="224">
                  <c:v>245.25306995308955</c:v>
                </c:pt>
                <c:pt idx="225">
                  <c:v>245.25306995308955</c:v>
                </c:pt>
                <c:pt idx="226">
                  <c:v>245.79010880098824</c:v>
                </c:pt>
                <c:pt idx="227">
                  <c:v>245.79010880098824</c:v>
                </c:pt>
                <c:pt idx="228">
                  <c:v>248.07948644080565</c:v>
                </c:pt>
                <c:pt idx="229">
                  <c:v>248.07948644080565</c:v>
                </c:pt>
                <c:pt idx="230">
                  <c:v>249.84021445878065</c:v>
                </c:pt>
                <c:pt idx="231">
                  <c:v>249.84021445878065</c:v>
                </c:pt>
                <c:pt idx="232">
                  <c:v>249.84021445878065</c:v>
                </c:pt>
                <c:pt idx="233">
                  <c:v>249.84021445878065</c:v>
                </c:pt>
                <c:pt idx="234">
                  <c:v>249.84021445878065</c:v>
                </c:pt>
                <c:pt idx="235">
                  <c:v>249.84021445878065</c:v>
                </c:pt>
                <c:pt idx="236">
                  <c:v>249.84021445878065</c:v>
                </c:pt>
                <c:pt idx="237">
                  <c:v>250.66202535072884</c:v>
                </c:pt>
                <c:pt idx="238">
                  <c:v>251.19050033402746</c:v>
                </c:pt>
                <c:pt idx="239">
                  <c:v>251.24809555621667</c:v>
                </c:pt>
                <c:pt idx="240">
                  <c:v>251.24809555621667</c:v>
                </c:pt>
                <c:pt idx="241">
                  <c:v>252.13702544781557</c:v>
                </c:pt>
                <c:pt idx="242">
                  <c:v>253.69478614077673</c:v>
                </c:pt>
                <c:pt idx="243">
                  <c:v>253.69478614077673</c:v>
                </c:pt>
                <c:pt idx="244">
                  <c:v>253.69478614077673</c:v>
                </c:pt>
                <c:pt idx="245">
                  <c:v>253.69478614077673</c:v>
                </c:pt>
                <c:pt idx="246">
                  <c:v>253.69478614077673</c:v>
                </c:pt>
                <c:pt idx="247">
                  <c:v>253.69478614077673</c:v>
                </c:pt>
                <c:pt idx="248">
                  <c:v>253.69478614077673</c:v>
                </c:pt>
                <c:pt idx="249">
                  <c:v>253.88630648571998</c:v>
                </c:pt>
                <c:pt idx="250">
                  <c:v>253.88630648571998</c:v>
                </c:pt>
                <c:pt idx="251">
                  <c:v>254.61891744736508</c:v>
                </c:pt>
                <c:pt idx="252">
                  <c:v>256.20373090225246</c:v>
                </c:pt>
                <c:pt idx="253">
                  <c:v>257.26688657357374</c:v>
                </c:pt>
                <c:pt idx="254">
                  <c:v>258.95417768911784</c:v>
                </c:pt>
                <c:pt idx="255">
                  <c:v>259.4887406563027</c:v>
                </c:pt>
                <c:pt idx="256">
                  <c:v>260.11213395838354</c:v>
                </c:pt>
                <c:pt idx="257">
                  <c:v>260.11213395838354</c:v>
                </c:pt>
                <c:pt idx="258">
                  <c:v>261.54467932733201</c:v>
                </c:pt>
                <c:pt idx="259">
                  <c:v>263.20398031174477</c:v>
                </c:pt>
                <c:pt idx="260">
                  <c:v>263.20398031174477</c:v>
                </c:pt>
                <c:pt idx="261">
                  <c:v>264.31476672267098</c:v>
                </c:pt>
                <c:pt idx="262">
                  <c:v>264.31476672267098</c:v>
                </c:pt>
                <c:pt idx="263">
                  <c:v>265.19300836523445</c:v>
                </c:pt>
                <c:pt idx="264">
                  <c:v>267.26953177641377</c:v>
                </c:pt>
                <c:pt idx="265">
                  <c:v>267.90622073944166</c:v>
                </c:pt>
                <c:pt idx="266">
                  <c:v>267.90622073944166</c:v>
                </c:pt>
                <c:pt idx="267">
                  <c:v>267.90622073944166</c:v>
                </c:pt>
                <c:pt idx="268">
                  <c:v>270.68821357472552</c:v>
                </c:pt>
                <c:pt idx="269">
                  <c:v>270.68821357472552</c:v>
                </c:pt>
                <c:pt idx="270">
                  <c:v>270.68821357472552</c:v>
                </c:pt>
                <c:pt idx="271">
                  <c:v>270.68821357472552</c:v>
                </c:pt>
                <c:pt idx="272">
                  <c:v>270.68821357472552</c:v>
                </c:pt>
                <c:pt idx="273">
                  <c:v>271.60125621302666</c:v>
                </c:pt>
                <c:pt idx="274">
                  <c:v>261.93643448859677</c:v>
                </c:pt>
                <c:pt idx="275">
                  <c:v>261.93643448859677</c:v>
                </c:pt>
                <c:pt idx="276">
                  <c:v>261.93643448859677</c:v>
                </c:pt>
                <c:pt idx="277">
                  <c:v>258.26944994155861</c:v>
                </c:pt>
                <c:pt idx="278">
                  <c:v>258.26944994155861</c:v>
                </c:pt>
                <c:pt idx="279">
                  <c:v>258.26944994155861</c:v>
                </c:pt>
                <c:pt idx="280">
                  <c:v>258.26944994155861</c:v>
                </c:pt>
                <c:pt idx="281">
                  <c:v>248.13212390593745</c:v>
                </c:pt>
                <c:pt idx="282">
                  <c:v>251.40345133898802</c:v>
                </c:pt>
                <c:pt idx="283">
                  <c:v>251.61376317998864</c:v>
                </c:pt>
                <c:pt idx="284">
                  <c:v>251.61376317998864</c:v>
                </c:pt>
                <c:pt idx="285">
                  <c:v>251.61376317998864</c:v>
                </c:pt>
                <c:pt idx="286">
                  <c:v>251.61376317998864</c:v>
                </c:pt>
                <c:pt idx="287">
                  <c:v>253.168056719156</c:v>
                </c:pt>
                <c:pt idx="288">
                  <c:v>256.32719687538668</c:v>
                </c:pt>
                <c:pt idx="289">
                  <c:v>256.32719687538668</c:v>
                </c:pt>
                <c:pt idx="290">
                  <c:v>256.32719687538668</c:v>
                </c:pt>
                <c:pt idx="291">
                  <c:v>256.32719687538668</c:v>
                </c:pt>
                <c:pt idx="292">
                  <c:v>256.32719687538668</c:v>
                </c:pt>
                <c:pt idx="293">
                  <c:v>256.32719687538668</c:v>
                </c:pt>
                <c:pt idx="294">
                  <c:v>256.32719687538668</c:v>
                </c:pt>
                <c:pt idx="295">
                  <c:v>256.32719687538668</c:v>
                </c:pt>
                <c:pt idx="296">
                  <c:v>256.32719687538668</c:v>
                </c:pt>
                <c:pt idx="297">
                  <c:v>256.9930448157329</c:v>
                </c:pt>
                <c:pt idx="298">
                  <c:v>256.9930448157329</c:v>
                </c:pt>
                <c:pt idx="299">
                  <c:v>256.9930448157329</c:v>
                </c:pt>
                <c:pt idx="300">
                  <c:v>256.9930448157329</c:v>
                </c:pt>
                <c:pt idx="301">
                  <c:v>256.9930448157329</c:v>
                </c:pt>
                <c:pt idx="302">
                  <c:v>256.9930448157329</c:v>
                </c:pt>
                <c:pt idx="303">
                  <c:v>256.9930448157329</c:v>
                </c:pt>
                <c:pt idx="304">
                  <c:v>256.9930448157329</c:v>
                </c:pt>
                <c:pt idx="305">
                  <c:v>256.9930448157329</c:v>
                </c:pt>
                <c:pt idx="306">
                  <c:v>266.04175136955757</c:v>
                </c:pt>
                <c:pt idx="307">
                  <c:v>261.07690606624533</c:v>
                </c:pt>
                <c:pt idx="308">
                  <c:v>261.07690606624533</c:v>
                </c:pt>
                <c:pt idx="309">
                  <c:v>261.07690606624533</c:v>
                </c:pt>
                <c:pt idx="310">
                  <c:v>261.07690606624533</c:v>
                </c:pt>
                <c:pt idx="311">
                  <c:v>261.07690606624533</c:v>
                </c:pt>
                <c:pt idx="312">
                  <c:v>261.07690606624533</c:v>
                </c:pt>
                <c:pt idx="313">
                  <c:v>261.07690606624533</c:v>
                </c:pt>
                <c:pt idx="314">
                  <c:v>261.07690606624533</c:v>
                </c:pt>
                <c:pt idx="315">
                  <c:v>261.07690606624533</c:v>
                </c:pt>
                <c:pt idx="316">
                  <c:v>261.07690606624533</c:v>
                </c:pt>
                <c:pt idx="317">
                  <c:v>261.07690606624533</c:v>
                </c:pt>
                <c:pt idx="318">
                  <c:v>261.07690606624533</c:v>
                </c:pt>
                <c:pt idx="319">
                  <c:v>261.07690606624533</c:v>
                </c:pt>
                <c:pt idx="320">
                  <c:v>261.07690606624533</c:v>
                </c:pt>
                <c:pt idx="321">
                  <c:v>261.07690606624533</c:v>
                </c:pt>
                <c:pt idx="322">
                  <c:v>261.07690606624533</c:v>
                </c:pt>
                <c:pt idx="323">
                  <c:v>248.37736768574075</c:v>
                </c:pt>
                <c:pt idx="324">
                  <c:v>248.98415970070548</c:v>
                </c:pt>
                <c:pt idx="325">
                  <c:v>248.98415970070548</c:v>
                </c:pt>
                <c:pt idx="326">
                  <c:v>248.98415970070548</c:v>
                </c:pt>
                <c:pt idx="327">
                  <c:v>248.98415970070548</c:v>
                </c:pt>
                <c:pt idx="328">
                  <c:v>248.98415970070548</c:v>
                </c:pt>
                <c:pt idx="329">
                  <c:v>248.98415970070548</c:v>
                </c:pt>
                <c:pt idx="330">
                  <c:v>248.98415970070548</c:v>
                </c:pt>
                <c:pt idx="331">
                  <c:v>248.98415970070548</c:v>
                </c:pt>
                <c:pt idx="332">
                  <c:v>248.98415970070548</c:v>
                </c:pt>
                <c:pt idx="333">
                  <c:v>248.98415970070548</c:v>
                </c:pt>
                <c:pt idx="334">
                  <c:v>248.98415970070548</c:v>
                </c:pt>
                <c:pt idx="335">
                  <c:v>248.98415970070548</c:v>
                </c:pt>
                <c:pt idx="336">
                  <c:v>248.98415970070548</c:v>
                </c:pt>
                <c:pt idx="337">
                  <c:v>248.98415970070548</c:v>
                </c:pt>
                <c:pt idx="338">
                  <c:v>248.98415970070548</c:v>
                </c:pt>
                <c:pt idx="339">
                  <c:v>249.58513213384282</c:v>
                </c:pt>
                <c:pt idx="340">
                  <c:v>252.14964965127888</c:v>
                </c:pt>
                <c:pt idx="341">
                  <c:v>253.25109490597984</c:v>
                </c:pt>
                <c:pt idx="342">
                  <c:v>253.64818562474275</c:v>
                </c:pt>
                <c:pt idx="343">
                  <c:v>253.64818562474275</c:v>
                </c:pt>
                <c:pt idx="344">
                  <c:v>253.64818562474275</c:v>
                </c:pt>
                <c:pt idx="345">
                  <c:v>253.64818562474275</c:v>
                </c:pt>
                <c:pt idx="346">
                  <c:v>253.64818562474275</c:v>
                </c:pt>
                <c:pt idx="347">
                  <c:v>254.94467596643096</c:v>
                </c:pt>
                <c:pt idx="348">
                  <c:v>254.94467596643096</c:v>
                </c:pt>
                <c:pt idx="349">
                  <c:v>255.21142944800994</c:v>
                </c:pt>
                <c:pt idx="350">
                  <c:v>255.21142944800994</c:v>
                </c:pt>
                <c:pt idx="351">
                  <c:v>255.21142944800994</c:v>
                </c:pt>
                <c:pt idx="352">
                  <c:v>255.21142944800994</c:v>
                </c:pt>
                <c:pt idx="353">
                  <c:v>255.21142944800994</c:v>
                </c:pt>
                <c:pt idx="354">
                  <c:v>255.21142944800994</c:v>
                </c:pt>
                <c:pt idx="355">
                  <c:v>255.58015402273628</c:v>
                </c:pt>
                <c:pt idx="356">
                  <c:v>257.0396704978441</c:v>
                </c:pt>
                <c:pt idx="357">
                  <c:v>257.47206714080386</c:v>
                </c:pt>
                <c:pt idx="358">
                  <c:v>259.76339727695608</c:v>
                </c:pt>
                <c:pt idx="359">
                  <c:v>259.86990216852956</c:v>
                </c:pt>
                <c:pt idx="360">
                  <c:v>260.83847825574247</c:v>
                </c:pt>
                <c:pt idx="361">
                  <c:v>261.42283643404045</c:v>
                </c:pt>
                <c:pt idx="362">
                  <c:v>261.99222517527659</c:v>
                </c:pt>
                <c:pt idx="363">
                  <c:v>261.99222517527659</c:v>
                </c:pt>
                <c:pt idx="364">
                  <c:v>262.12934256260917</c:v>
                </c:pt>
                <c:pt idx="365">
                  <c:v>262.12934256260917</c:v>
                </c:pt>
                <c:pt idx="366">
                  <c:v>262.12934256260917</c:v>
                </c:pt>
                <c:pt idx="367">
                  <c:v>262.12934256260917</c:v>
                </c:pt>
                <c:pt idx="368">
                  <c:v>262.12934256260917</c:v>
                </c:pt>
                <c:pt idx="369">
                  <c:v>262.12934256260917</c:v>
                </c:pt>
                <c:pt idx="370">
                  <c:v>262.12934256260917</c:v>
                </c:pt>
                <c:pt idx="371">
                  <c:v>262.12934256260917</c:v>
                </c:pt>
                <c:pt idx="372">
                  <c:v>262.12934256260917</c:v>
                </c:pt>
                <c:pt idx="373">
                  <c:v>269.30575278869503</c:v>
                </c:pt>
                <c:pt idx="374">
                  <c:v>269.30575278869503</c:v>
                </c:pt>
                <c:pt idx="375">
                  <c:v>269.30575278869503</c:v>
                </c:pt>
                <c:pt idx="376">
                  <c:v>269.30575278869503</c:v>
                </c:pt>
                <c:pt idx="377">
                  <c:v>269.30575278869503</c:v>
                </c:pt>
                <c:pt idx="378">
                  <c:v>269.30575278869503</c:v>
                </c:pt>
                <c:pt idx="379">
                  <c:v>269.30575278869503</c:v>
                </c:pt>
                <c:pt idx="380">
                  <c:v>262.15611441147377</c:v>
                </c:pt>
                <c:pt idx="381">
                  <c:v>263.34201372521306</c:v>
                </c:pt>
                <c:pt idx="382">
                  <c:v>263.34201372521306</c:v>
                </c:pt>
                <c:pt idx="383">
                  <c:v>263.8332550795584</c:v>
                </c:pt>
                <c:pt idx="384">
                  <c:v>264.225957218627</c:v>
                </c:pt>
                <c:pt idx="385">
                  <c:v>264.225957218627</c:v>
                </c:pt>
                <c:pt idx="386">
                  <c:v>265.29513126406079</c:v>
                </c:pt>
                <c:pt idx="387">
                  <c:v>266.04917263243885</c:v>
                </c:pt>
                <c:pt idx="388">
                  <c:v>266.04917263243885</c:v>
                </c:pt>
                <c:pt idx="389">
                  <c:v>266.04917263243885</c:v>
                </c:pt>
                <c:pt idx="390">
                  <c:v>266.04917263243885</c:v>
                </c:pt>
                <c:pt idx="391">
                  <c:v>266.98634237375484</c:v>
                </c:pt>
                <c:pt idx="392">
                  <c:v>269.20794511786175</c:v>
                </c:pt>
                <c:pt idx="393">
                  <c:v>269.20794511786175</c:v>
                </c:pt>
                <c:pt idx="394">
                  <c:v>269.20794511786175</c:v>
                </c:pt>
                <c:pt idx="395">
                  <c:v>269.20794511786175</c:v>
                </c:pt>
                <c:pt idx="396">
                  <c:v>269.20794511786175</c:v>
                </c:pt>
                <c:pt idx="397">
                  <c:v>269.20794511786175</c:v>
                </c:pt>
                <c:pt idx="398">
                  <c:v>269.20794511786175</c:v>
                </c:pt>
                <c:pt idx="399">
                  <c:v>269.20794511786175</c:v>
                </c:pt>
                <c:pt idx="400">
                  <c:v>269.93012194018297</c:v>
                </c:pt>
                <c:pt idx="401">
                  <c:v>270.96202089541237</c:v>
                </c:pt>
                <c:pt idx="402">
                  <c:v>271.01382942420224</c:v>
                </c:pt>
                <c:pt idx="403">
                  <c:v>271.01382942420224</c:v>
                </c:pt>
                <c:pt idx="404">
                  <c:v>271.01382942420224</c:v>
                </c:pt>
                <c:pt idx="405">
                  <c:v>271.01382942420224</c:v>
                </c:pt>
                <c:pt idx="406">
                  <c:v>271.01382942420224</c:v>
                </c:pt>
                <c:pt idx="407">
                  <c:v>271.01382942420224</c:v>
                </c:pt>
                <c:pt idx="408">
                  <c:v>271.01382942420224</c:v>
                </c:pt>
                <c:pt idx="409">
                  <c:v>271.01382942420224</c:v>
                </c:pt>
                <c:pt idx="410">
                  <c:v>271.08943343364217</c:v>
                </c:pt>
                <c:pt idx="411">
                  <c:v>271.81660327013537</c:v>
                </c:pt>
                <c:pt idx="412">
                  <c:v>271.81660327013537</c:v>
                </c:pt>
                <c:pt idx="413">
                  <c:v>271.81660327013537</c:v>
                </c:pt>
                <c:pt idx="414">
                  <c:v>273.20580997312197</c:v>
                </c:pt>
                <c:pt idx="415">
                  <c:v>275.36315235535432</c:v>
                </c:pt>
                <c:pt idx="416">
                  <c:v>275.65252605271837</c:v>
                </c:pt>
                <c:pt idx="417">
                  <c:v>277.18907243116035</c:v>
                </c:pt>
                <c:pt idx="418">
                  <c:v>277.18907243116035</c:v>
                </c:pt>
                <c:pt idx="419">
                  <c:v>277.18907243116035</c:v>
                </c:pt>
                <c:pt idx="420">
                  <c:v>277.18907243116035</c:v>
                </c:pt>
                <c:pt idx="421">
                  <c:v>277.18907243116035</c:v>
                </c:pt>
                <c:pt idx="422">
                  <c:v>277.18907243116035</c:v>
                </c:pt>
                <c:pt idx="423">
                  <c:v>277.18907243116035</c:v>
                </c:pt>
                <c:pt idx="424">
                  <c:v>277.18907243116035</c:v>
                </c:pt>
                <c:pt idx="425">
                  <c:v>277.18907243116035</c:v>
                </c:pt>
                <c:pt idx="426">
                  <c:v>277.18907243116035</c:v>
                </c:pt>
                <c:pt idx="427">
                  <c:v>277.18907243116035</c:v>
                </c:pt>
                <c:pt idx="428">
                  <c:v>277.18907243116035</c:v>
                </c:pt>
                <c:pt idx="429">
                  <c:v>277.18907243116035</c:v>
                </c:pt>
                <c:pt idx="430">
                  <c:v>277.18907243116035</c:v>
                </c:pt>
                <c:pt idx="431">
                  <c:v>277.31215304371545</c:v>
                </c:pt>
                <c:pt idx="432">
                  <c:v>279.48966956544336</c:v>
                </c:pt>
                <c:pt idx="433">
                  <c:v>279.48966956544336</c:v>
                </c:pt>
                <c:pt idx="434">
                  <c:v>279.48966956544336</c:v>
                </c:pt>
                <c:pt idx="435">
                  <c:v>279.48966956544336</c:v>
                </c:pt>
                <c:pt idx="436">
                  <c:v>279.48966956544336</c:v>
                </c:pt>
                <c:pt idx="437">
                  <c:v>279.48966956544336</c:v>
                </c:pt>
                <c:pt idx="438">
                  <c:v>279.48966956544336</c:v>
                </c:pt>
                <c:pt idx="439">
                  <c:v>279.48966956544336</c:v>
                </c:pt>
                <c:pt idx="440">
                  <c:v>279.48966956544336</c:v>
                </c:pt>
                <c:pt idx="441">
                  <c:v>279.48966956544336</c:v>
                </c:pt>
                <c:pt idx="442">
                  <c:v>279.48966956544336</c:v>
                </c:pt>
                <c:pt idx="443">
                  <c:v>279.48966956544336</c:v>
                </c:pt>
                <c:pt idx="444">
                  <c:v>279.48966956544336</c:v>
                </c:pt>
                <c:pt idx="445">
                  <c:v>279.48966956544336</c:v>
                </c:pt>
                <c:pt idx="446">
                  <c:v>278.73248791327796</c:v>
                </c:pt>
                <c:pt idx="447">
                  <c:v>273.59998848883612</c:v>
                </c:pt>
                <c:pt idx="448">
                  <c:v>273.59998848883612</c:v>
                </c:pt>
                <c:pt idx="449">
                  <c:v>273.59998848883612</c:v>
                </c:pt>
                <c:pt idx="450">
                  <c:v>273.59998848883612</c:v>
                </c:pt>
                <c:pt idx="451">
                  <c:v>264.76524156023225</c:v>
                </c:pt>
                <c:pt idx="452">
                  <c:v>264.76524156023225</c:v>
                </c:pt>
                <c:pt idx="453">
                  <c:v>264.76524156023225</c:v>
                </c:pt>
                <c:pt idx="454">
                  <c:v>264.76524156023225</c:v>
                </c:pt>
                <c:pt idx="455">
                  <c:v>264.76524156023225</c:v>
                </c:pt>
                <c:pt idx="456">
                  <c:v>269.4322641167966</c:v>
                </c:pt>
                <c:pt idx="457">
                  <c:v>269.4322641167966</c:v>
                </c:pt>
                <c:pt idx="458">
                  <c:v>269.4322641167966</c:v>
                </c:pt>
                <c:pt idx="459">
                  <c:v>269.4322641167966</c:v>
                </c:pt>
                <c:pt idx="460">
                  <c:v>269.4322641167966</c:v>
                </c:pt>
                <c:pt idx="461">
                  <c:v>269.4322641167966</c:v>
                </c:pt>
                <c:pt idx="462">
                  <c:v>269.4322641167966</c:v>
                </c:pt>
                <c:pt idx="463">
                  <c:v>269.4322641167966</c:v>
                </c:pt>
                <c:pt idx="464">
                  <c:v>269.4322641167966</c:v>
                </c:pt>
                <c:pt idx="465">
                  <c:v>269.4322641167966</c:v>
                </c:pt>
                <c:pt idx="466">
                  <c:v>261.65358649957631</c:v>
                </c:pt>
                <c:pt idx="467">
                  <c:v>261.65358649957631</c:v>
                </c:pt>
                <c:pt idx="468">
                  <c:v>261.65358649957631</c:v>
                </c:pt>
                <c:pt idx="469">
                  <c:v>261.65358649957631</c:v>
                </c:pt>
                <c:pt idx="470">
                  <c:v>261.65358649957631</c:v>
                </c:pt>
                <c:pt idx="471">
                  <c:v>261.65358649957631</c:v>
                </c:pt>
                <c:pt idx="472">
                  <c:v>261.65358649957631</c:v>
                </c:pt>
                <c:pt idx="473">
                  <c:v>261.65358649957631</c:v>
                </c:pt>
                <c:pt idx="474">
                  <c:v>261.65358649957631</c:v>
                </c:pt>
                <c:pt idx="475">
                  <c:v>270.97552549454713</c:v>
                </c:pt>
                <c:pt idx="476">
                  <c:v>270.97552549454713</c:v>
                </c:pt>
                <c:pt idx="477">
                  <c:v>269.56501178643731</c:v>
                </c:pt>
                <c:pt idx="478">
                  <c:v>269.56501178643731</c:v>
                </c:pt>
                <c:pt idx="479">
                  <c:v>269.56501178643731</c:v>
                </c:pt>
                <c:pt idx="480">
                  <c:v>269.56501178643731</c:v>
                </c:pt>
                <c:pt idx="481">
                  <c:v>269.56501178643731</c:v>
                </c:pt>
                <c:pt idx="482">
                  <c:v>269.56501178643731</c:v>
                </c:pt>
                <c:pt idx="483">
                  <c:v>260.05051803727963</c:v>
                </c:pt>
                <c:pt idx="484">
                  <c:v>260.05051803727963</c:v>
                </c:pt>
                <c:pt idx="485">
                  <c:v>260.05051803727963</c:v>
                </c:pt>
                <c:pt idx="486">
                  <c:v>271.36369352140832</c:v>
                </c:pt>
                <c:pt idx="487">
                  <c:v>271.36369352140832</c:v>
                </c:pt>
                <c:pt idx="488">
                  <c:v>271.36369352140832</c:v>
                </c:pt>
                <c:pt idx="489">
                  <c:v>271.36369352140832</c:v>
                </c:pt>
                <c:pt idx="490">
                  <c:v>271.36369352140832</c:v>
                </c:pt>
                <c:pt idx="491">
                  <c:v>268.50181985913343</c:v>
                </c:pt>
                <c:pt idx="492">
                  <c:v>263.82125700869847</c:v>
                </c:pt>
                <c:pt idx="493">
                  <c:v>263.50453048447474</c:v>
                </c:pt>
                <c:pt idx="494">
                  <c:v>260.47860046140454</c:v>
                </c:pt>
                <c:pt idx="495">
                  <c:v>256.73057186800429</c:v>
                </c:pt>
                <c:pt idx="496">
                  <c:v>252.4138779695279</c:v>
                </c:pt>
                <c:pt idx="497">
                  <c:v>246.32321711383611</c:v>
                </c:pt>
                <c:pt idx="498">
                  <c:v>246.32321711383611</c:v>
                </c:pt>
                <c:pt idx="499">
                  <c:v>246.32321711383611</c:v>
                </c:pt>
                <c:pt idx="500">
                  <c:v>246.32321711383611</c:v>
                </c:pt>
                <c:pt idx="501">
                  <c:v>246.32321711383611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4D-43D1-ABEE-DF98068237C7}"/>
            </c:ext>
          </c:extLst>
        </c:ser>
        <c:ser>
          <c:idx val="7"/>
          <c:order val="5"/>
          <c:tx>
            <c:strRef>
              <c:f>'ATR Trailing Stop (21,3,Close)'!$R$1</c:f>
              <c:strCache>
                <c:ptCount val="1"/>
                <c:pt idx="0">
                  <c:v> SellStop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'ATR Trailing Stop (21,3,Close)'!$B$2:$B$503</c:f>
              <c:numCache>
                <c:formatCode>mm/dd/yy;@</c:formatCode>
                <c:ptCount val="502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</c:numCache>
            </c:numRef>
          </c:cat>
          <c:val>
            <c:numRef>
              <c:f>'ATR Trailing Stop (21,3,Close)'!$R$2:$R$503</c:f>
              <c:numCache>
                <c:formatCode>_("$"* #,##0.0000_);_("$"* \(#,##0.0000\);_("$"* "-"??_);_(@_)</c:formatCode>
                <c:ptCount val="502"/>
                <c:pt idx="20">
                  <c:v>210.9014285714286</c:v>
                </c:pt>
                <c:pt idx="21">
                  <c:v>211.0661224489796</c:v>
                </c:pt>
                <c:pt idx="22">
                  <c:v>212.50249757045674</c:v>
                </c:pt>
                <c:pt idx="23">
                  <c:v>212.50249757045674</c:v>
                </c:pt>
                <c:pt idx="24">
                  <c:v>212.50249757045674</c:v>
                </c:pt>
                <c:pt idx="25">
                  <c:v>212.61733080268374</c:v>
                </c:pt>
                <c:pt idx="26">
                  <c:v>213.8560293358893</c:v>
                </c:pt>
                <c:pt idx="27">
                  <c:v>214.7481231770374</c:v>
                </c:pt>
                <c:pt idx="28">
                  <c:v>215.91726016860704</c:v>
                </c:pt>
                <c:pt idx="29">
                  <c:v>216.77739063676862</c:v>
                </c:pt>
                <c:pt idx="30">
                  <c:v>217.88275298739867</c:v>
                </c:pt>
                <c:pt idx="31">
                  <c:v>217.88275298739867</c:v>
                </c:pt>
                <c:pt idx="32">
                  <c:v>218.09689613369494</c:v>
                </c:pt>
                <c:pt idx="33">
                  <c:v>219.40037727018569</c:v>
                </c:pt>
                <c:pt idx="34">
                  <c:v>219.40037727018569</c:v>
                </c:pt>
                <c:pt idx="35">
                  <c:v>219.45385693440878</c:v>
                </c:pt>
                <c:pt idx="36">
                  <c:v>219.73510184229406</c:v>
                </c:pt>
                <c:pt idx="37">
                  <c:v>220.14200175456577</c:v>
                </c:pt>
                <c:pt idx="38">
                  <c:v>220.14200175456577</c:v>
                </c:pt>
                <c:pt idx="39">
                  <c:v>222.36290408577395</c:v>
                </c:pt>
                <c:pt idx="40">
                  <c:v>222.36290408577395</c:v>
                </c:pt>
                <c:pt idx="41">
                  <c:v>222.36290408577395</c:v>
                </c:pt>
                <c:pt idx="42">
                  <c:v>222.36290408577395</c:v>
                </c:pt>
                <c:pt idx="43">
                  <c:v>222.36290408577395</c:v>
                </c:pt>
                <c:pt idx="44">
                  <c:v>222.36290408577395</c:v>
                </c:pt>
                <c:pt idx="45">
                  <c:v>222.36290408577395</c:v>
                </c:pt>
                <c:pt idx="46">
                  <c:v>222.36290408577395</c:v>
                </c:pt>
                <c:pt idx="47">
                  <c:v>222.36290408577395</c:v>
                </c:pt>
                <c:pt idx="48">
                  <c:v>222.36290408577395</c:v>
                </c:pt>
                <c:pt idx="49">
                  <c:v>222.36290408577395</c:v>
                </c:pt>
                <c:pt idx="50">
                  <c:v>222.36290408577395</c:v>
                </c:pt>
                <c:pt idx="51">
                  <c:v>222.36290408577395</c:v>
                </c:pt>
                <c:pt idx="52">
                  <c:v>222.36290408577395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221.4600889005186</c:v>
                </c:pt>
                <c:pt idx="78">
                  <c:v>221.4600889005186</c:v>
                </c:pt>
                <c:pt idx="79">
                  <c:v>221.68089696192163</c:v>
                </c:pt>
                <c:pt idx="80">
                  <c:v>221.68089696192163</c:v>
                </c:pt>
                <c:pt idx="81">
                  <c:v>221.92323987475885</c:v>
                </c:pt>
                <c:pt idx="82">
                  <c:v>222.12879988072271</c:v>
                </c:pt>
                <c:pt idx="83">
                  <c:v>222.12879988072271</c:v>
                </c:pt>
                <c:pt idx="84">
                  <c:v>222.22403617299113</c:v>
                </c:pt>
                <c:pt idx="85">
                  <c:v>223.18003445046773</c:v>
                </c:pt>
                <c:pt idx="86">
                  <c:v>223.25146138139783</c:v>
                </c:pt>
                <c:pt idx="87">
                  <c:v>223.25146138139783</c:v>
                </c:pt>
                <c:pt idx="88">
                  <c:v>223.59121213732232</c:v>
                </c:pt>
                <c:pt idx="89">
                  <c:v>223.59121213732232</c:v>
                </c:pt>
                <c:pt idx="90">
                  <c:v>223.59121213732232</c:v>
                </c:pt>
                <c:pt idx="91">
                  <c:v>224.02679376941779</c:v>
                </c:pt>
                <c:pt idx="92">
                  <c:v>224.02679376941779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224.00961649707415</c:v>
                </c:pt>
                <c:pt idx="99">
                  <c:v>225.10582523530871</c:v>
                </c:pt>
                <c:pt idx="100">
                  <c:v>225.19888117648446</c:v>
                </c:pt>
                <c:pt idx="101">
                  <c:v>225.19888117648446</c:v>
                </c:pt>
                <c:pt idx="102">
                  <c:v>225.19888117648446</c:v>
                </c:pt>
                <c:pt idx="103">
                  <c:v>226.83289271265261</c:v>
                </c:pt>
                <c:pt idx="104">
                  <c:v>227.62465972633581</c:v>
                </c:pt>
                <c:pt idx="105">
                  <c:v>227.62465972633581</c:v>
                </c:pt>
                <c:pt idx="106">
                  <c:v>227.62465972633581</c:v>
                </c:pt>
                <c:pt idx="107">
                  <c:v>227.62465972633581</c:v>
                </c:pt>
                <c:pt idx="108">
                  <c:v>227.62465972633581</c:v>
                </c:pt>
                <c:pt idx="109">
                  <c:v>227.62465972633581</c:v>
                </c:pt>
                <c:pt idx="110">
                  <c:v>227.62465972633581</c:v>
                </c:pt>
                <c:pt idx="111">
                  <c:v>228.07903684376384</c:v>
                </c:pt>
                <c:pt idx="112">
                  <c:v>228.07903684376384</c:v>
                </c:pt>
                <c:pt idx="113">
                  <c:v>228.07903684376384</c:v>
                </c:pt>
                <c:pt idx="114">
                  <c:v>228.07903684376384</c:v>
                </c:pt>
                <c:pt idx="115">
                  <c:v>229.15793833331901</c:v>
                </c:pt>
                <c:pt idx="116">
                  <c:v>229.15793833331901</c:v>
                </c:pt>
                <c:pt idx="117">
                  <c:v>229.15793833331901</c:v>
                </c:pt>
                <c:pt idx="118">
                  <c:v>229.15793833331901</c:v>
                </c:pt>
                <c:pt idx="119">
                  <c:v>229.15793833331901</c:v>
                </c:pt>
                <c:pt idx="120">
                  <c:v>229.15793833331901</c:v>
                </c:pt>
                <c:pt idx="121">
                  <c:v>229.15793833331901</c:v>
                </c:pt>
                <c:pt idx="122">
                  <c:v>229.15793833331901</c:v>
                </c:pt>
                <c:pt idx="123">
                  <c:v>229.15793833331901</c:v>
                </c:pt>
                <c:pt idx="124">
                  <c:v>229.15793833331901</c:v>
                </c:pt>
                <c:pt idx="125">
                  <c:v>229.15793833331901</c:v>
                </c:pt>
                <c:pt idx="126">
                  <c:v>229.15793833331901</c:v>
                </c:pt>
                <c:pt idx="127">
                  <c:v>229.15793833331901</c:v>
                </c:pt>
                <c:pt idx="128">
                  <c:v>229.15793833331901</c:v>
                </c:pt>
                <c:pt idx="129">
                  <c:v>229.15793833331901</c:v>
                </c:pt>
                <c:pt idx="130">
                  <c:v>229.15793833331901</c:v>
                </c:pt>
                <c:pt idx="131">
                  <c:v>229.15793833331901</c:v>
                </c:pt>
                <c:pt idx="132">
                  <c:v>229.15793833331901</c:v>
                </c:pt>
                <c:pt idx="133">
                  <c:v>229.65048351925603</c:v>
                </c:pt>
                <c:pt idx="134">
                  <c:v>229.75569858976766</c:v>
                </c:pt>
                <c:pt idx="135">
                  <c:v>229.95018913311208</c:v>
                </c:pt>
                <c:pt idx="136">
                  <c:v>231.23303726963053</c:v>
                </c:pt>
                <c:pt idx="137">
                  <c:v>231.41765454250529</c:v>
                </c:pt>
                <c:pt idx="138">
                  <c:v>231.41765454250529</c:v>
                </c:pt>
                <c:pt idx="139">
                  <c:v>231.41765454250529</c:v>
                </c:pt>
                <c:pt idx="140">
                  <c:v>231.95038617212418</c:v>
                </c:pt>
                <c:pt idx="141">
                  <c:v>232.05893921154683</c:v>
                </c:pt>
                <c:pt idx="142">
                  <c:v>232.05893921154683</c:v>
                </c:pt>
                <c:pt idx="143">
                  <c:v>232.05893921154683</c:v>
                </c:pt>
                <c:pt idx="144">
                  <c:v>232.05893921154683</c:v>
                </c:pt>
                <c:pt idx="145">
                  <c:v>232.05893921154683</c:v>
                </c:pt>
                <c:pt idx="146">
                  <c:v>232.13191511839446</c:v>
                </c:pt>
                <c:pt idx="147">
                  <c:v>232.13191511839446</c:v>
                </c:pt>
                <c:pt idx="148">
                  <c:v>232.23876654729656</c:v>
                </c:pt>
                <c:pt idx="149">
                  <c:v>232.78596814028242</c:v>
                </c:pt>
                <c:pt idx="150">
                  <c:v>232.78596814028242</c:v>
                </c:pt>
                <c:pt idx="151">
                  <c:v>232.78596814028242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231.43196537351608</c:v>
                </c:pt>
                <c:pt idx="168">
                  <c:v>231.86425273668198</c:v>
                </c:pt>
                <c:pt idx="169">
                  <c:v>231.86425273668198</c:v>
                </c:pt>
                <c:pt idx="170">
                  <c:v>231.86425273668198</c:v>
                </c:pt>
                <c:pt idx="171">
                  <c:v>231.86425273668198</c:v>
                </c:pt>
                <c:pt idx="172">
                  <c:v>231.86425273668198</c:v>
                </c:pt>
                <c:pt idx="173">
                  <c:v>233.08654765819512</c:v>
                </c:pt>
                <c:pt idx="174">
                  <c:v>233.98242634113819</c:v>
                </c:pt>
                <c:pt idx="175">
                  <c:v>234.22945365822684</c:v>
                </c:pt>
                <c:pt idx="176">
                  <c:v>234.25614634116846</c:v>
                </c:pt>
                <c:pt idx="177">
                  <c:v>234.67775842016042</c:v>
                </c:pt>
                <c:pt idx="178">
                  <c:v>235.25596040015279</c:v>
                </c:pt>
                <c:pt idx="179">
                  <c:v>235.62377180966931</c:v>
                </c:pt>
                <c:pt idx="180">
                  <c:v>235.71549696158985</c:v>
                </c:pt>
                <c:pt idx="181">
                  <c:v>235.71549696158985</c:v>
                </c:pt>
                <c:pt idx="182">
                  <c:v>235.71549696158985</c:v>
                </c:pt>
                <c:pt idx="183">
                  <c:v>235.71549696158985</c:v>
                </c:pt>
                <c:pt idx="184">
                  <c:v>235.71549696158985</c:v>
                </c:pt>
                <c:pt idx="185">
                  <c:v>235.85686524331484</c:v>
                </c:pt>
                <c:pt idx="186">
                  <c:v>236.21368118410936</c:v>
                </c:pt>
                <c:pt idx="187">
                  <c:v>237.07588684200894</c:v>
                </c:pt>
                <c:pt idx="188">
                  <c:v>238.14179699238946</c:v>
                </c:pt>
                <c:pt idx="189">
                  <c:v>238.74361618322808</c:v>
                </c:pt>
                <c:pt idx="190">
                  <c:v>239.07296779355053</c:v>
                </c:pt>
                <c:pt idx="191">
                  <c:v>240.47139789861956</c:v>
                </c:pt>
                <c:pt idx="192">
                  <c:v>240.47139789861956</c:v>
                </c:pt>
                <c:pt idx="193">
                  <c:v>240.47139789861956</c:v>
                </c:pt>
                <c:pt idx="194">
                  <c:v>240.52078427696321</c:v>
                </c:pt>
                <c:pt idx="195">
                  <c:v>240.97979454948879</c:v>
                </c:pt>
                <c:pt idx="196">
                  <c:v>240.97979454948879</c:v>
                </c:pt>
                <c:pt idx="197">
                  <c:v>241.04668439862931</c:v>
                </c:pt>
                <c:pt idx="198">
                  <c:v>241.43731847488502</c:v>
                </c:pt>
                <c:pt idx="199">
                  <c:v>241.68506521417623</c:v>
                </c:pt>
                <c:pt idx="200">
                  <c:v>242.0076811563583</c:v>
                </c:pt>
                <c:pt idx="201">
                  <c:v>242.00922014891268</c:v>
                </c:pt>
                <c:pt idx="202">
                  <c:v>243.23925728467876</c:v>
                </c:pt>
                <c:pt idx="203">
                  <c:v>243.23925728467876</c:v>
                </c:pt>
                <c:pt idx="204">
                  <c:v>243.23925728467876</c:v>
                </c:pt>
                <c:pt idx="205">
                  <c:v>243.23925728467876</c:v>
                </c:pt>
                <c:pt idx="206">
                  <c:v>243.23925728467876</c:v>
                </c:pt>
                <c:pt idx="207">
                  <c:v>243.47543924867969</c:v>
                </c:pt>
                <c:pt idx="208">
                  <c:v>243.47543924867969</c:v>
                </c:pt>
                <c:pt idx="209">
                  <c:v>243.47543924867969</c:v>
                </c:pt>
                <c:pt idx="210">
                  <c:v>243.47543924867969</c:v>
                </c:pt>
                <c:pt idx="211">
                  <c:v>243.47543924867969</c:v>
                </c:pt>
                <c:pt idx="212">
                  <c:v>244.17155339590647</c:v>
                </c:pt>
                <c:pt idx="213">
                  <c:v>244.62005085324427</c:v>
                </c:pt>
                <c:pt idx="214">
                  <c:v>244.62005085324427</c:v>
                </c:pt>
                <c:pt idx="215">
                  <c:v>244.87766517301066</c:v>
                </c:pt>
                <c:pt idx="216">
                  <c:v>244.87766517301066</c:v>
                </c:pt>
                <c:pt idx="217">
                  <c:v>244.87766517301066</c:v>
                </c:pt>
                <c:pt idx="218">
                  <c:v>244.87766517301066</c:v>
                </c:pt>
                <c:pt idx="219">
                  <c:v>244.87766517301066</c:v>
                </c:pt>
                <c:pt idx="220">
                  <c:v>244.87766517301066</c:v>
                </c:pt>
                <c:pt idx="221">
                  <c:v>244.87766517301066</c:v>
                </c:pt>
                <c:pt idx="222">
                  <c:v>244.87766517301066</c:v>
                </c:pt>
                <c:pt idx="223">
                  <c:v>244.87766517301066</c:v>
                </c:pt>
                <c:pt idx="224">
                  <c:v>245.25306995308955</c:v>
                </c:pt>
                <c:pt idx="225">
                  <c:v>245.25306995308955</c:v>
                </c:pt>
                <c:pt idx="226">
                  <c:v>245.79010880098824</c:v>
                </c:pt>
                <c:pt idx="227">
                  <c:v>245.79010880098824</c:v>
                </c:pt>
                <c:pt idx="228">
                  <c:v>248.07948644080565</c:v>
                </c:pt>
                <c:pt idx="229">
                  <c:v>248.07948644080565</c:v>
                </c:pt>
                <c:pt idx="230">
                  <c:v>249.84021445878065</c:v>
                </c:pt>
                <c:pt idx="231">
                  <c:v>249.84021445878065</c:v>
                </c:pt>
                <c:pt idx="232">
                  <c:v>249.84021445878065</c:v>
                </c:pt>
                <c:pt idx="233">
                  <c:v>249.84021445878065</c:v>
                </c:pt>
                <c:pt idx="234">
                  <c:v>249.84021445878065</c:v>
                </c:pt>
                <c:pt idx="235">
                  <c:v>249.84021445878065</c:v>
                </c:pt>
                <c:pt idx="236">
                  <c:v>249.84021445878065</c:v>
                </c:pt>
                <c:pt idx="237">
                  <c:v>250.66202535072884</c:v>
                </c:pt>
                <c:pt idx="238">
                  <c:v>251.19050033402746</c:v>
                </c:pt>
                <c:pt idx="239">
                  <c:v>251.24809555621667</c:v>
                </c:pt>
                <c:pt idx="240">
                  <c:v>251.24809555621667</c:v>
                </c:pt>
                <c:pt idx="241">
                  <c:v>252.13702544781557</c:v>
                </c:pt>
                <c:pt idx="242">
                  <c:v>253.69478614077673</c:v>
                </c:pt>
                <c:pt idx="243">
                  <c:v>253.69478614077673</c:v>
                </c:pt>
                <c:pt idx="244">
                  <c:v>253.69478614077673</c:v>
                </c:pt>
                <c:pt idx="245">
                  <c:v>253.69478614077673</c:v>
                </c:pt>
                <c:pt idx="246">
                  <c:v>253.69478614077673</c:v>
                </c:pt>
                <c:pt idx="247">
                  <c:v>253.69478614077673</c:v>
                </c:pt>
                <c:pt idx="248">
                  <c:v>253.69478614077673</c:v>
                </c:pt>
                <c:pt idx="249">
                  <c:v>253.88630648571998</c:v>
                </c:pt>
                <c:pt idx="250">
                  <c:v>253.88630648571998</c:v>
                </c:pt>
                <c:pt idx="251">
                  <c:v>254.61891744736508</c:v>
                </c:pt>
                <c:pt idx="252">
                  <c:v>256.20373090225246</c:v>
                </c:pt>
                <c:pt idx="253">
                  <c:v>257.26688657357374</c:v>
                </c:pt>
                <c:pt idx="254">
                  <c:v>258.95417768911784</c:v>
                </c:pt>
                <c:pt idx="255">
                  <c:v>259.4887406563027</c:v>
                </c:pt>
                <c:pt idx="256">
                  <c:v>260.11213395838354</c:v>
                </c:pt>
                <c:pt idx="257">
                  <c:v>260.11213395838354</c:v>
                </c:pt>
                <c:pt idx="258">
                  <c:v>261.54467932733201</c:v>
                </c:pt>
                <c:pt idx="259">
                  <c:v>263.20398031174477</c:v>
                </c:pt>
                <c:pt idx="260">
                  <c:v>263.20398031174477</c:v>
                </c:pt>
                <c:pt idx="261">
                  <c:v>264.31476672267098</c:v>
                </c:pt>
                <c:pt idx="262">
                  <c:v>264.31476672267098</c:v>
                </c:pt>
                <c:pt idx="263">
                  <c:v>265.19300836523445</c:v>
                </c:pt>
                <c:pt idx="264">
                  <c:v>267.26953177641377</c:v>
                </c:pt>
                <c:pt idx="265">
                  <c:v>267.90622073944166</c:v>
                </c:pt>
                <c:pt idx="266">
                  <c:v>267.90622073944166</c:v>
                </c:pt>
                <c:pt idx="267">
                  <c:v>267.90622073944166</c:v>
                </c:pt>
                <c:pt idx="268">
                  <c:v>270.68821357472552</c:v>
                </c:pt>
                <c:pt idx="269">
                  <c:v>270.68821357472552</c:v>
                </c:pt>
                <c:pt idx="270">
                  <c:v>270.68821357472552</c:v>
                </c:pt>
                <c:pt idx="271">
                  <c:v>270.68821357472552</c:v>
                </c:pt>
                <c:pt idx="272">
                  <c:v>270.68821357472552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248.13212390593745</c:v>
                </c:pt>
                <c:pt idx="282">
                  <c:v>251.40345133898802</c:v>
                </c:pt>
                <c:pt idx="283">
                  <c:v>251.61376317998864</c:v>
                </c:pt>
                <c:pt idx="284">
                  <c:v>251.61376317998864</c:v>
                </c:pt>
                <c:pt idx="285">
                  <c:v>251.61376317998864</c:v>
                </c:pt>
                <c:pt idx="286">
                  <c:v>251.61376317998864</c:v>
                </c:pt>
                <c:pt idx="287">
                  <c:v>253.168056719156</c:v>
                </c:pt>
                <c:pt idx="288">
                  <c:v>256.32719687538668</c:v>
                </c:pt>
                <c:pt idx="289">
                  <c:v>256.32719687538668</c:v>
                </c:pt>
                <c:pt idx="290">
                  <c:v>256.32719687538668</c:v>
                </c:pt>
                <c:pt idx="291">
                  <c:v>256.32719687538668</c:v>
                </c:pt>
                <c:pt idx="292">
                  <c:v>256.32719687538668</c:v>
                </c:pt>
                <c:pt idx="293">
                  <c:v>256.32719687538668</c:v>
                </c:pt>
                <c:pt idx="294">
                  <c:v>256.32719687538668</c:v>
                </c:pt>
                <c:pt idx="295">
                  <c:v>256.32719687538668</c:v>
                </c:pt>
                <c:pt idx="296">
                  <c:v>256.32719687538668</c:v>
                </c:pt>
                <c:pt idx="297">
                  <c:v>256.9930448157329</c:v>
                </c:pt>
                <c:pt idx="298">
                  <c:v>256.9930448157329</c:v>
                </c:pt>
                <c:pt idx="299">
                  <c:v>256.9930448157329</c:v>
                </c:pt>
                <c:pt idx="300">
                  <c:v>256.9930448157329</c:v>
                </c:pt>
                <c:pt idx="301">
                  <c:v>256.9930448157329</c:v>
                </c:pt>
                <c:pt idx="302">
                  <c:v>256.9930448157329</c:v>
                </c:pt>
                <c:pt idx="303">
                  <c:v>256.9930448157329</c:v>
                </c:pt>
                <c:pt idx="304">
                  <c:v>256.9930448157329</c:v>
                </c:pt>
                <c:pt idx="305">
                  <c:v>256.9930448157329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248.37736768574075</c:v>
                </c:pt>
                <c:pt idx="324">
                  <c:v>248.98415970070548</c:v>
                </c:pt>
                <c:pt idx="325">
                  <c:v>248.98415970070548</c:v>
                </c:pt>
                <c:pt idx="326">
                  <c:v>248.98415970070548</c:v>
                </c:pt>
                <c:pt idx="327">
                  <c:v>248.98415970070548</c:v>
                </c:pt>
                <c:pt idx="328">
                  <c:v>248.98415970070548</c:v>
                </c:pt>
                <c:pt idx="329">
                  <c:v>248.98415970070548</c:v>
                </c:pt>
                <c:pt idx="330">
                  <c:v>248.98415970070548</c:v>
                </c:pt>
                <c:pt idx="331">
                  <c:v>248.98415970070548</c:v>
                </c:pt>
                <c:pt idx="332">
                  <c:v>248.98415970070548</c:v>
                </c:pt>
                <c:pt idx="333">
                  <c:v>248.98415970070548</c:v>
                </c:pt>
                <c:pt idx="334">
                  <c:v>248.98415970070548</c:v>
                </c:pt>
                <c:pt idx="335">
                  <c:v>248.98415970070548</c:v>
                </c:pt>
                <c:pt idx="336">
                  <c:v>248.98415970070548</c:v>
                </c:pt>
                <c:pt idx="337">
                  <c:v>248.98415970070548</c:v>
                </c:pt>
                <c:pt idx="338">
                  <c:v>248.98415970070548</c:v>
                </c:pt>
                <c:pt idx="339">
                  <c:v>249.58513213384282</c:v>
                </c:pt>
                <c:pt idx="340">
                  <c:v>252.14964965127888</c:v>
                </c:pt>
                <c:pt idx="341">
                  <c:v>253.25109490597984</c:v>
                </c:pt>
                <c:pt idx="342">
                  <c:v>253.64818562474275</c:v>
                </c:pt>
                <c:pt idx="343">
                  <c:v>253.64818562474275</c:v>
                </c:pt>
                <c:pt idx="344">
                  <c:v>253.64818562474275</c:v>
                </c:pt>
                <c:pt idx="345">
                  <c:v>253.64818562474275</c:v>
                </c:pt>
                <c:pt idx="346">
                  <c:v>253.64818562474275</c:v>
                </c:pt>
                <c:pt idx="347">
                  <c:v>254.94467596643096</c:v>
                </c:pt>
                <c:pt idx="348">
                  <c:v>254.94467596643096</c:v>
                </c:pt>
                <c:pt idx="349">
                  <c:v>255.21142944800994</c:v>
                </c:pt>
                <c:pt idx="350">
                  <c:v>255.21142944800994</c:v>
                </c:pt>
                <c:pt idx="351">
                  <c:v>255.21142944800994</c:v>
                </c:pt>
                <c:pt idx="352">
                  <c:v>255.21142944800994</c:v>
                </c:pt>
                <c:pt idx="353">
                  <c:v>255.21142944800994</c:v>
                </c:pt>
                <c:pt idx="354">
                  <c:v>255.21142944800994</c:v>
                </c:pt>
                <c:pt idx="355">
                  <c:v>255.58015402273628</c:v>
                </c:pt>
                <c:pt idx="356">
                  <c:v>257.0396704978441</c:v>
                </c:pt>
                <c:pt idx="357">
                  <c:v>257.47206714080386</c:v>
                </c:pt>
                <c:pt idx="358">
                  <c:v>259.76339727695608</c:v>
                </c:pt>
                <c:pt idx="359">
                  <c:v>259.86990216852956</c:v>
                </c:pt>
                <c:pt idx="360">
                  <c:v>260.83847825574247</c:v>
                </c:pt>
                <c:pt idx="361">
                  <c:v>261.42283643404045</c:v>
                </c:pt>
                <c:pt idx="362">
                  <c:v>261.99222517527659</c:v>
                </c:pt>
                <c:pt idx="363">
                  <c:v>261.99222517527659</c:v>
                </c:pt>
                <c:pt idx="364">
                  <c:v>262.12934256260917</c:v>
                </c:pt>
                <c:pt idx="365">
                  <c:v>262.12934256260917</c:v>
                </c:pt>
                <c:pt idx="366">
                  <c:v>262.12934256260917</c:v>
                </c:pt>
                <c:pt idx="367">
                  <c:v>262.12934256260917</c:v>
                </c:pt>
                <c:pt idx="368">
                  <c:v>262.12934256260917</c:v>
                </c:pt>
                <c:pt idx="369">
                  <c:v>262.12934256260917</c:v>
                </c:pt>
                <c:pt idx="370">
                  <c:v>262.12934256260917</c:v>
                </c:pt>
                <c:pt idx="371">
                  <c:v>262.12934256260917</c:v>
                </c:pt>
                <c:pt idx="372">
                  <c:v>262.12934256260917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262.15611441147377</c:v>
                </c:pt>
                <c:pt idx="381">
                  <c:v>263.34201372521306</c:v>
                </c:pt>
                <c:pt idx="382">
                  <c:v>263.34201372521306</c:v>
                </c:pt>
                <c:pt idx="383">
                  <c:v>263.8332550795584</c:v>
                </c:pt>
                <c:pt idx="384">
                  <c:v>264.225957218627</c:v>
                </c:pt>
                <c:pt idx="385">
                  <c:v>264.225957218627</c:v>
                </c:pt>
                <c:pt idx="386">
                  <c:v>265.29513126406079</c:v>
                </c:pt>
                <c:pt idx="387">
                  <c:v>266.04917263243885</c:v>
                </c:pt>
                <c:pt idx="388">
                  <c:v>266.04917263243885</c:v>
                </c:pt>
                <c:pt idx="389">
                  <c:v>266.04917263243885</c:v>
                </c:pt>
                <c:pt idx="390">
                  <c:v>266.04917263243885</c:v>
                </c:pt>
                <c:pt idx="391">
                  <c:v>266.98634237375484</c:v>
                </c:pt>
                <c:pt idx="392">
                  <c:v>269.20794511786175</c:v>
                </c:pt>
                <c:pt idx="393">
                  <c:v>269.20794511786175</c:v>
                </c:pt>
                <c:pt idx="394">
                  <c:v>269.20794511786175</c:v>
                </c:pt>
                <c:pt idx="395">
                  <c:v>269.20794511786175</c:v>
                </c:pt>
                <c:pt idx="396">
                  <c:v>269.20794511786175</c:v>
                </c:pt>
                <c:pt idx="397">
                  <c:v>269.20794511786175</c:v>
                </c:pt>
                <c:pt idx="398">
                  <c:v>269.20794511786175</c:v>
                </c:pt>
                <c:pt idx="399">
                  <c:v>269.20794511786175</c:v>
                </c:pt>
                <c:pt idx="400">
                  <c:v>269.93012194018297</c:v>
                </c:pt>
                <c:pt idx="401">
                  <c:v>270.96202089541237</c:v>
                </c:pt>
                <c:pt idx="402">
                  <c:v>271.01382942420224</c:v>
                </c:pt>
                <c:pt idx="403">
                  <c:v>271.01382942420224</c:v>
                </c:pt>
                <c:pt idx="404">
                  <c:v>271.01382942420224</c:v>
                </c:pt>
                <c:pt idx="405">
                  <c:v>271.01382942420224</c:v>
                </c:pt>
                <c:pt idx="406">
                  <c:v>271.01382942420224</c:v>
                </c:pt>
                <c:pt idx="407">
                  <c:v>271.01382942420224</c:v>
                </c:pt>
                <c:pt idx="408">
                  <c:v>271.01382942420224</c:v>
                </c:pt>
                <c:pt idx="409">
                  <c:v>271.01382942420224</c:v>
                </c:pt>
                <c:pt idx="410">
                  <c:v>271.08943343364217</c:v>
                </c:pt>
                <c:pt idx="411">
                  <c:v>271.81660327013537</c:v>
                </c:pt>
                <c:pt idx="412">
                  <c:v>271.81660327013537</c:v>
                </c:pt>
                <c:pt idx="413">
                  <c:v>271.81660327013537</c:v>
                </c:pt>
                <c:pt idx="414">
                  <c:v>273.20580997312197</c:v>
                </c:pt>
                <c:pt idx="415">
                  <c:v>275.36315235535432</c:v>
                </c:pt>
                <c:pt idx="416">
                  <c:v>275.65252605271837</c:v>
                </c:pt>
                <c:pt idx="417">
                  <c:v>277.18907243116035</c:v>
                </c:pt>
                <c:pt idx="418">
                  <c:v>277.18907243116035</c:v>
                </c:pt>
                <c:pt idx="419">
                  <c:v>277.18907243116035</c:v>
                </c:pt>
                <c:pt idx="420">
                  <c:v>277.18907243116035</c:v>
                </c:pt>
                <c:pt idx="421">
                  <c:v>277.18907243116035</c:v>
                </c:pt>
                <c:pt idx="422">
                  <c:v>277.18907243116035</c:v>
                </c:pt>
                <c:pt idx="423">
                  <c:v>277.18907243116035</c:v>
                </c:pt>
                <c:pt idx="424">
                  <c:v>277.18907243116035</c:v>
                </c:pt>
                <c:pt idx="425">
                  <c:v>277.18907243116035</c:v>
                </c:pt>
                <c:pt idx="426">
                  <c:v>277.18907243116035</c:v>
                </c:pt>
                <c:pt idx="427">
                  <c:v>277.18907243116035</c:v>
                </c:pt>
                <c:pt idx="428">
                  <c:v>277.18907243116035</c:v>
                </c:pt>
                <c:pt idx="429">
                  <c:v>277.18907243116035</c:v>
                </c:pt>
                <c:pt idx="430">
                  <c:v>277.18907243116035</c:v>
                </c:pt>
                <c:pt idx="431">
                  <c:v>277.31215304371545</c:v>
                </c:pt>
                <c:pt idx="432">
                  <c:v>279.48966956544336</c:v>
                </c:pt>
                <c:pt idx="433">
                  <c:v>279.48966956544336</c:v>
                </c:pt>
                <c:pt idx="434">
                  <c:v>279.48966956544336</c:v>
                </c:pt>
                <c:pt idx="435">
                  <c:v>279.48966956544336</c:v>
                </c:pt>
                <c:pt idx="436">
                  <c:v>279.48966956544336</c:v>
                </c:pt>
                <c:pt idx="437">
                  <c:v>279.48966956544336</c:v>
                </c:pt>
                <c:pt idx="438">
                  <c:v>279.48966956544336</c:v>
                </c:pt>
                <c:pt idx="439">
                  <c:v>279.48966956544336</c:v>
                </c:pt>
                <c:pt idx="440">
                  <c:v>279.48966956544336</c:v>
                </c:pt>
                <c:pt idx="441">
                  <c:v>279.48966956544336</c:v>
                </c:pt>
                <c:pt idx="442">
                  <c:v>279.48966956544336</c:v>
                </c:pt>
                <c:pt idx="443">
                  <c:v>279.48966956544336</c:v>
                </c:pt>
                <c:pt idx="444">
                  <c:v>279.48966956544336</c:v>
                </c:pt>
                <c:pt idx="445">
                  <c:v>279.48966956544336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264.76524156023225</c:v>
                </c:pt>
                <c:pt idx="452">
                  <c:v>264.76524156023225</c:v>
                </c:pt>
                <c:pt idx="453">
                  <c:v>264.76524156023225</c:v>
                </c:pt>
                <c:pt idx="454">
                  <c:v>264.76524156023225</c:v>
                </c:pt>
                <c:pt idx="455">
                  <c:v>264.76524156023225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261.65358649957631</c:v>
                </c:pt>
                <c:pt idx="467">
                  <c:v>261.65358649957631</c:v>
                </c:pt>
                <c:pt idx="468">
                  <c:v>261.65358649957631</c:v>
                </c:pt>
                <c:pt idx="469">
                  <c:v>261.65358649957631</c:v>
                </c:pt>
                <c:pt idx="470">
                  <c:v>261.65358649957631</c:v>
                </c:pt>
                <c:pt idx="471">
                  <c:v>261.65358649957631</c:v>
                </c:pt>
                <c:pt idx="472">
                  <c:v>261.65358649957631</c:v>
                </c:pt>
                <c:pt idx="473">
                  <c:v>261.65358649957631</c:v>
                </c:pt>
                <c:pt idx="474">
                  <c:v>261.65358649957631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260.05051803727963</c:v>
                </c:pt>
                <c:pt idx="484">
                  <c:v>260.05051803727963</c:v>
                </c:pt>
                <c:pt idx="485">
                  <c:v>260.05051803727963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E4D-43D1-ABEE-DF98068237C7}"/>
            </c:ext>
          </c:extLst>
        </c:ser>
        <c:ser>
          <c:idx val="6"/>
          <c:order val="6"/>
          <c:tx>
            <c:strRef>
              <c:f>'ATR Trailing Stop (21,3,Close)'!$Q$1</c:f>
              <c:strCache>
                <c:ptCount val="1"/>
                <c:pt idx="0">
                  <c:v> BuyStop 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'ATR Trailing Stop (21,3,Close)'!$B$2:$B$503</c:f>
              <c:numCache>
                <c:formatCode>mm/dd/yy;@</c:formatCode>
                <c:ptCount val="502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</c:numCache>
            </c:numRef>
          </c:cat>
          <c:val>
            <c:numRef>
              <c:f>'ATR Trailing Stop (21,3,Close)'!$Q$2:$Q$503</c:f>
              <c:numCache>
                <c:formatCode>_("$"* #,##0.0000_);_("$"* \(#,##0.0000\);_("$"* "-"??_);_(@_)</c:formatCode>
                <c:ptCount val="502"/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226.07816878788901</c:v>
                </c:pt>
                <c:pt idx="54">
                  <c:v>226.07816878788901</c:v>
                </c:pt>
                <c:pt idx="55">
                  <c:v>226.07816878788901</c:v>
                </c:pt>
                <c:pt idx="56">
                  <c:v>226.07816878788901</c:v>
                </c:pt>
                <c:pt idx="57">
                  <c:v>226.07816878788901</c:v>
                </c:pt>
                <c:pt idx="58">
                  <c:v>226.07816878788901</c:v>
                </c:pt>
                <c:pt idx="59">
                  <c:v>226.07816878788901</c:v>
                </c:pt>
                <c:pt idx="60">
                  <c:v>226.07816878788901</c:v>
                </c:pt>
                <c:pt idx="61">
                  <c:v>226.07816878788901</c:v>
                </c:pt>
                <c:pt idx="62">
                  <c:v>226.07816878788901</c:v>
                </c:pt>
                <c:pt idx="63">
                  <c:v>226.07816878788901</c:v>
                </c:pt>
                <c:pt idx="64">
                  <c:v>226.07816878788901</c:v>
                </c:pt>
                <c:pt idx="65">
                  <c:v>226.07816878788901</c:v>
                </c:pt>
                <c:pt idx="66">
                  <c:v>226.07816878788901</c:v>
                </c:pt>
                <c:pt idx="67">
                  <c:v>226.07816878788901</c:v>
                </c:pt>
                <c:pt idx="68">
                  <c:v>226.07816878788901</c:v>
                </c:pt>
                <c:pt idx="69">
                  <c:v>226.07816878788901</c:v>
                </c:pt>
                <c:pt idx="70">
                  <c:v>225.24118868149583</c:v>
                </c:pt>
                <c:pt idx="71">
                  <c:v>225.24118868149583</c:v>
                </c:pt>
                <c:pt idx="72">
                  <c:v>225.24118868149583</c:v>
                </c:pt>
                <c:pt idx="73">
                  <c:v>225.24118868149583</c:v>
                </c:pt>
                <c:pt idx="74">
                  <c:v>225.24118868149583</c:v>
                </c:pt>
                <c:pt idx="75">
                  <c:v>225.24118868149583</c:v>
                </c:pt>
                <c:pt idx="76">
                  <c:v>225.24118868149583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228.09193308896343</c:v>
                </c:pt>
                <c:pt idx="94">
                  <c:v>228.09193308896343</c:v>
                </c:pt>
                <c:pt idx="95">
                  <c:v>228.09193308896343</c:v>
                </c:pt>
                <c:pt idx="96">
                  <c:v>228.09193308896343</c:v>
                </c:pt>
                <c:pt idx="97">
                  <c:v>228.09193308896343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236.39142801832853</c:v>
                </c:pt>
                <c:pt idx="153">
                  <c:v>236.39142801832853</c:v>
                </c:pt>
                <c:pt idx="154">
                  <c:v>236.39142801832853</c:v>
                </c:pt>
                <c:pt idx="155">
                  <c:v>236.39142801832853</c:v>
                </c:pt>
                <c:pt idx="156">
                  <c:v>236.39142801832853</c:v>
                </c:pt>
                <c:pt idx="157">
                  <c:v>236.10739608512407</c:v>
                </c:pt>
                <c:pt idx="158">
                  <c:v>235.80180579535624</c:v>
                </c:pt>
                <c:pt idx="159">
                  <c:v>235.80180579535624</c:v>
                </c:pt>
                <c:pt idx="160">
                  <c:v>235.80180579535624</c:v>
                </c:pt>
                <c:pt idx="161">
                  <c:v>235.80180579535624</c:v>
                </c:pt>
                <c:pt idx="162">
                  <c:v>235.80180579535624</c:v>
                </c:pt>
                <c:pt idx="163">
                  <c:v>235.80180579535624</c:v>
                </c:pt>
                <c:pt idx="164">
                  <c:v>235.80180579535624</c:v>
                </c:pt>
                <c:pt idx="165">
                  <c:v>235.80180579535624</c:v>
                </c:pt>
                <c:pt idx="166">
                  <c:v>235.80180579535624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271.60125621302666</c:v>
                </c:pt>
                <c:pt idx="274">
                  <c:v>261.93643448859677</c:v>
                </c:pt>
                <c:pt idx="275">
                  <c:v>261.93643448859677</c:v>
                </c:pt>
                <c:pt idx="276">
                  <c:v>261.93643448859677</c:v>
                </c:pt>
                <c:pt idx="277">
                  <c:v>258.26944994155861</c:v>
                </c:pt>
                <c:pt idx="278">
                  <c:v>258.26944994155861</c:v>
                </c:pt>
                <c:pt idx="279">
                  <c:v>258.26944994155861</c:v>
                </c:pt>
                <c:pt idx="280">
                  <c:v>258.26944994155861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266.04175136955757</c:v>
                </c:pt>
                <c:pt idx="307">
                  <c:v>261.07690606624533</c:v>
                </c:pt>
                <c:pt idx="308">
                  <c:v>261.07690606624533</c:v>
                </c:pt>
                <c:pt idx="309">
                  <c:v>261.07690606624533</c:v>
                </c:pt>
                <c:pt idx="310">
                  <c:v>261.07690606624533</c:v>
                </c:pt>
                <c:pt idx="311">
                  <c:v>261.07690606624533</c:v>
                </c:pt>
                <c:pt idx="312">
                  <c:v>261.07690606624533</c:v>
                </c:pt>
                <c:pt idx="313">
                  <c:v>261.07690606624533</c:v>
                </c:pt>
                <c:pt idx="314">
                  <c:v>261.07690606624533</c:v>
                </c:pt>
                <c:pt idx="315">
                  <c:v>261.07690606624533</c:v>
                </c:pt>
                <c:pt idx="316">
                  <c:v>261.07690606624533</c:v>
                </c:pt>
                <c:pt idx="317">
                  <c:v>261.07690606624533</c:v>
                </c:pt>
                <c:pt idx="318">
                  <c:v>261.07690606624533</c:v>
                </c:pt>
                <c:pt idx="319">
                  <c:v>261.07690606624533</c:v>
                </c:pt>
                <c:pt idx="320">
                  <c:v>261.07690606624533</c:v>
                </c:pt>
                <c:pt idx="321">
                  <c:v>261.07690606624533</c:v>
                </c:pt>
                <c:pt idx="322">
                  <c:v>261.07690606624533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269.30575278869503</c:v>
                </c:pt>
                <c:pt idx="374">
                  <c:v>269.30575278869503</c:v>
                </c:pt>
                <c:pt idx="375">
                  <c:v>269.30575278869503</c:v>
                </c:pt>
                <c:pt idx="376">
                  <c:v>269.30575278869503</c:v>
                </c:pt>
                <c:pt idx="377">
                  <c:v>269.30575278869503</c:v>
                </c:pt>
                <c:pt idx="378">
                  <c:v>269.30575278869503</c:v>
                </c:pt>
                <c:pt idx="379">
                  <c:v>269.30575278869503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278.73248791327796</c:v>
                </c:pt>
                <c:pt idx="447">
                  <c:v>273.59998848883612</c:v>
                </c:pt>
                <c:pt idx="448">
                  <c:v>273.59998848883612</c:v>
                </c:pt>
                <c:pt idx="449">
                  <c:v>273.59998848883612</c:v>
                </c:pt>
                <c:pt idx="450">
                  <c:v>273.59998848883612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269.4322641167966</c:v>
                </c:pt>
                <c:pt idx="457">
                  <c:v>269.4322641167966</c:v>
                </c:pt>
                <c:pt idx="458">
                  <c:v>269.4322641167966</c:v>
                </c:pt>
                <c:pt idx="459">
                  <c:v>269.4322641167966</c:v>
                </c:pt>
                <c:pt idx="460">
                  <c:v>269.4322641167966</c:v>
                </c:pt>
                <c:pt idx="461">
                  <c:v>269.4322641167966</c:v>
                </c:pt>
                <c:pt idx="462">
                  <c:v>269.4322641167966</c:v>
                </c:pt>
                <c:pt idx="463">
                  <c:v>269.4322641167966</c:v>
                </c:pt>
                <c:pt idx="464">
                  <c:v>269.4322641167966</c:v>
                </c:pt>
                <c:pt idx="465">
                  <c:v>269.4322641167966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270.97552549454713</c:v>
                </c:pt>
                <c:pt idx="476">
                  <c:v>270.97552549454713</c:v>
                </c:pt>
                <c:pt idx="477">
                  <c:v>269.56501178643731</c:v>
                </c:pt>
                <c:pt idx="478">
                  <c:v>269.56501178643731</c:v>
                </c:pt>
                <c:pt idx="479">
                  <c:v>269.56501178643731</c:v>
                </c:pt>
                <c:pt idx="480">
                  <c:v>269.56501178643731</c:v>
                </c:pt>
                <c:pt idx="481">
                  <c:v>269.56501178643731</c:v>
                </c:pt>
                <c:pt idx="482">
                  <c:v>269.56501178643731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271.36369352140832</c:v>
                </c:pt>
                <c:pt idx="487">
                  <c:v>271.36369352140832</c:v>
                </c:pt>
                <c:pt idx="488">
                  <c:v>271.36369352140832</c:v>
                </c:pt>
                <c:pt idx="489">
                  <c:v>271.36369352140832</c:v>
                </c:pt>
                <c:pt idx="490">
                  <c:v>271.36369352140832</c:v>
                </c:pt>
                <c:pt idx="491">
                  <c:v>268.50181985913343</c:v>
                </c:pt>
                <c:pt idx="492">
                  <c:v>263.82125700869847</c:v>
                </c:pt>
                <c:pt idx="493">
                  <c:v>263.50453048447474</c:v>
                </c:pt>
                <c:pt idx="494">
                  <c:v>260.47860046140454</c:v>
                </c:pt>
                <c:pt idx="495">
                  <c:v>256.73057186800429</c:v>
                </c:pt>
                <c:pt idx="496">
                  <c:v>252.4138779695279</c:v>
                </c:pt>
                <c:pt idx="497">
                  <c:v>246.32321711383611</c:v>
                </c:pt>
                <c:pt idx="498">
                  <c:v>246.32321711383611</c:v>
                </c:pt>
                <c:pt idx="499">
                  <c:v>246.32321711383611</c:v>
                </c:pt>
                <c:pt idx="500">
                  <c:v>246.32321711383611</c:v>
                </c:pt>
                <c:pt idx="501">
                  <c:v>246.32321711383611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E4D-43D1-ABEE-DF98068237C7}"/>
            </c:ext>
          </c:extLst>
        </c:ser>
        <c:ser>
          <c:idx val="0"/>
          <c:order val="7"/>
          <c:tx>
            <c:strRef>
              <c:f>'ATR Trailing Stop (21,3,Close)'!$F$1</c:f>
              <c:strCache>
                <c:ptCount val="1"/>
                <c:pt idx="0">
                  <c:v> close 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'ATR Trailing Stop (21,3,Close)'!$B$2:$B$503</c:f>
              <c:numCache>
                <c:formatCode>mm/dd/yy;@</c:formatCode>
                <c:ptCount val="502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</c:numCache>
            </c:numRef>
          </c:cat>
          <c:val>
            <c:numRef>
              <c:f>'ATR Trailing Stop (21,3,Close)'!$F$2:$F$503</c:f>
              <c:numCache>
                <c:formatCode>_("$"* #,##0.00_);_("$"* \(#,##0.00\);_("$"* "-"??_);_(@_)</c:formatCode>
                <c:ptCount val="502"/>
                <c:pt idx="0">
                  <c:v>212.8</c:v>
                </c:pt>
                <c:pt idx="1">
                  <c:v>214.06</c:v>
                </c:pt>
                <c:pt idx="2">
                  <c:v>213.89</c:v>
                </c:pt>
                <c:pt idx="3">
                  <c:v>214.66</c:v>
                </c:pt>
                <c:pt idx="4">
                  <c:v>213.95</c:v>
                </c:pt>
                <c:pt idx="5">
                  <c:v>213.95</c:v>
                </c:pt>
                <c:pt idx="6">
                  <c:v>214.55</c:v>
                </c:pt>
                <c:pt idx="7">
                  <c:v>214.02</c:v>
                </c:pt>
                <c:pt idx="8">
                  <c:v>214.51</c:v>
                </c:pt>
                <c:pt idx="9">
                  <c:v>213.75</c:v>
                </c:pt>
                <c:pt idx="10">
                  <c:v>214.22</c:v>
                </c:pt>
                <c:pt idx="11">
                  <c:v>213.43</c:v>
                </c:pt>
                <c:pt idx="12">
                  <c:v>214.21</c:v>
                </c:pt>
                <c:pt idx="13">
                  <c:v>213.66</c:v>
                </c:pt>
                <c:pt idx="14">
                  <c:v>215.03</c:v>
                </c:pt>
                <c:pt idx="15">
                  <c:v>216.89</c:v>
                </c:pt>
                <c:pt idx="16">
                  <c:v>216.66</c:v>
                </c:pt>
                <c:pt idx="17">
                  <c:v>216.32</c:v>
                </c:pt>
                <c:pt idx="18">
                  <c:v>214.98</c:v>
                </c:pt>
                <c:pt idx="19">
                  <c:v>214.96</c:v>
                </c:pt>
                <c:pt idx="20">
                  <c:v>215.05</c:v>
                </c:pt>
                <c:pt idx="21">
                  <c:v>215.19</c:v>
                </c:pt>
                <c:pt idx="22">
                  <c:v>216.67</c:v>
                </c:pt>
                <c:pt idx="23">
                  <c:v>216.28</c:v>
                </c:pt>
                <c:pt idx="24">
                  <c:v>216.29</c:v>
                </c:pt>
                <c:pt idx="25">
                  <c:v>216.58</c:v>
                </c:pt>
                <c:pt idx="26">
                  <c:v>217.86</c:v>
                </c:pt>
                <c:pt idx="27">
                  <c:v>218.72</c:v>
                </c:pt>
                <c:pt idx="28">
                  <c:v>219.91</c:v>
                </c:pt>
                <c:pt idx="29">
                  <c:v>220.79</c:v>
                </c:pt>
                <c:pt idx="30">
                  <c:v>221.94</c:v>
                </c:pt>
                <c:pt idx="31">
                  <c:v>221.75</c:v>
                </c:pt>
                <c:pt idx="32">
                  <c:v>222.1</c:v>
                </c:pt>
                <c:pt idx="33">
                  <c:v>223.43</c:v>
                </c:pt>
                <c:pt idx="34">
                  <c:v>223.23</c:v>
                </c:pt>
                <c:pt idx="35">
                  <c:v>223.38</c:v>
                </c:pt>
                <c:pt idx="36">
                  <c:v>223.66</c:v>
                </c:pt>
                <c:pt idx="37">
                  <c:v>224.01</c:v>
                </c:pt>
                <c:pt idx="38">
                  <c:v>223.41</c:v>
                </c:pt>
                <c:pt idx="39">
                  <c:v>226.53</c:v>
                </c:pt>
                <c:pt idx="40">
                  <c:v>225.11</c:v>
                </c:pt>
                <c:pt idx="41">
                  <c:v>225.25</c:v>
                </c:pt>
                <c:pt idx="42">
                  <c:v>224.58</c:v>
                </c:pt>
                <c:pt idx="43">
                  <c:v>223.91</c:v>
                </c:pt>
                <c:pt idx="44">
                  <c:v>223.49</c:v>
                </c:pt>
                <c:pt idx="45">
                  <c:v>223.78</c:v>
                </c:pt>
                <c:pt idx="46">
                  <c:v>224.56</c:v>
                </c:pt>
                <c:pt idx="47">
                  <c:v>224.67</c:v>
                </c:pt>
                <c:pt idx="48">
                  <c:v>223.81</c:v>
                </c:pt>
                <c:pt idx="49">
                  <c:v>225.75</c:v>
                </c:pt>
                <c:pt idx="50">
                  <c:v>225.31</c:v>
                </c:pt>
                <c:pt idx="51">
                  <c:v>224.91</c:v>
                </c:pt>
                <c:pt idx="52">
                  <c:v>224.66</c:v>
                </c:pt>
                <c:pt idx="53">
                  <c:v>221.78</c:v>
                </c:pt>
                <c:pt idx="54">
                  <c:v>222.3</c:v>
                </c:pt>
                <c:pt idx="55">
                  <c:v>222.06</c:v>
                </c:pt>
                <c:pt idx="56">
                  <c:v>221.9</c:v>
                </c:pt>
                <c:pt idx="57">
                  <c:v>221.67</c:v>
                </c:pt>
                <c:pt idx="58">
                  <c:v>223.29</c:v>
                </c:pt>
                <c:pt idx="59">
                  <c:v>223.5</c:v>
                </c:pt>
                <c:pt idx="60">
                  <c:v>224.21</c:v>
                </c:pt>
                <c:pt idx="61">
                  <c:v>223.69</c:v>
                </c:pt>
                <c:pt idx="62">
                  <c:v>223.3</c:v>
                </c:pt>
                <c:pt idx="63">
                  <c:v>223.44</c:v>
                </c:pt>
                <c:pt idx="64">
                  <c:v>222.78</c:v>
                </c:pt>
                <c:pt idx="65">
                  <c:v>223.4</c:v>
                </c:pt>
                <c:pt idx="66">
                  <c:v>223.17</c:v>
                </c:pt>
                <c:pt idx="67">
                  <c:v>223.31</c:v>
                </c:pt>
                <c:pt idx="68">
                  <c:v>223.04</c:v>
                </c:pt>
                <c:pt idx="69">
                  <c:v>222.06</c:v>
                </c:pt>
                <c:pt idx="70">
                  <c:v>220.62</c:v>
                </c:pt>
                <c:pt idx="71">
                  <c:v>222.58</c:v>
                </c:pt>
                <c:pt idx="72">
                  <c:v>221.91</c:v>
                </c:pt>
                <c:pt idx="73">
                  <c:v>221.5</c:v>
                </c:pt>
                <c:pt idx="74">
                  <c:v>223.31</c:v>
                </c:pt>
                <c:pt idx="75">
                  <c:v>222.6</c:v>
                </c:pt>
                <c:pt idx="76">
                  <c:v>225.04</c:v>
                </c:pt>
                <c:pt idx="77">
                  <c:v>226.35</c:v>
                </c:pt>
                <c:pt idx="78">
                  <c:v>226.21</c:v>
                </c:pt>
                <c:pt idx="79">
                  <c:v>226.4</c:v>
                </c:pt>
                <c:pt idx="80">
                  <c:v>225.91</c:v>
                </c:pt>
                <c:pt idx="81">
                  <c:v>226.48</c:v>
                </c:pt>
                <c:pt idx="82">
                  <c:v>226.56</c:v>
                </c:pt>
                <c:pt idx="83">
                  <c:v>226.29</c:v>
                </c:pt>
                <c:pt idx="84">
                  <c:v>226.55</c:v>
                </c:pt>
                <c:pt idx="85">
                  <c:v>227.44</c:v>
                </c:pt>
                <c:pt idx="86">
                  <c:v>227.41</c:v>
                </c:pt>
                <c:pt idx="87">
                  <c:v>227.2</c:v>
                </c:pt>
                <c:pt idx="88">
                  <c:v>227.61</c:v>
                </c:pt>
                <c:pt idx="89">
                  <c:v>227.14</c:v>
                </c:pt>
                <c:pt idx="90">
                  <c:v>226.76</c:v>
                </c:pt>
                <c:pt idx="91">
                  <c:v>228.01</c:v>
                </c:pt>
                <c:pt idx="92">
                  <c:v>227.8</c:v>
                </c:pt>
                <c:pt idx="93">
                  <c:v>223.76</c:v>
                </c:pt>
                <c:pt idx="94">
                  <c:v>224.66</c:v>
                </c:pt>
                <c:pt idx="95">
                  <c:v>226.12</c:v>
                </c:pt>
                <c:pt idx="96">
                  <c:v>227.27</c:v>
                </c:pt>
                <c:pt idx="97">
                  <c:v>227.78</c:v>
                </c:pt>
                <c:pt idx="98">
                  <c:v>228.31</c:v>
                </c:pt>
                <c:pt idx="99">
                  <c:v>229.4</c:v>
                </c:pt>
                <c:pt idx="100">
                  <c:v>229.35</c:v>
                </c:pt>
                <c:pt idx="101">
                  <c:v>229.15</c:v>
                </c:pt>
                <c:pt idx="102">
                  <c:v>229.09</c:v>
                </c:pt>
                <c:pt idx="103">
                  <c:v>230.92</c:v>
                </c:pt>
                <c:pt idx="104">
                  <c:v>231.69</c:v>
                </c:pt>
                <c:pt idx="105">
                  <c:v>231.51</c:v>
                </c:pt>
                <c:pt idx="106">
                  <c:v>230.77</c:v>
                </c:pt>
                <c:pt idx="107">
                  <c:v>231.2</c:v>
                </c:pt>
                <c:pt idx="108">
                  <c:v>231.32</c:v>
                </c:pt>
                <c:pt idx="109">
                  <c:v>230.96</c:v>
                </c:pt>
                <c:pt idx="110">
                  <c:v>230.92</c:v>
                </c:pt>
                <c:pt idx="111">
                  <c:v>232.05</c:v>
                </c:pt>
                <c:pt idx="112">
                  <c:v>231.75</c:v>
                </c:pt>
                <c:pt idx="113">
                  <c:v>231.31</c:v>
                </c:pt>
                <c:pt idx="114">
                  <c:v>231.36</c:v>
                </c:pt>
                <c:pt idx="115">
                  <c:v>233.28</c:v>
                </c:pt>
                <c:pt idx="116">
                  <c:v>231.71</c:v>
                </c:pt>
                <c:pt idx="117">
                  <c:v>231.65</c:v>
                </c:pt>
                <c:pt idx="118">
                  <c:v>231.55</c:v>
                </c:pt>
                <c:pt idx="119">
                  <c:v>231.82</c:v>
                </c:pt>
                <c:pt idx="120">
                  <c:v>231.98</c:v>
                </c:pt>
                <c:pt idx="121">
                  <c:v>230.11</c:v>
                </c:pt>
                <c:pt idx="122">
                  <c:v>232.17</c:v>
                </c:pt>
                <c:pt idx="123">
                  <c:v>230.13</c:v>
                </c:pt>
                <c:pt idx="124">
                  <c:v>230.56</c:v>
                </c:pt>
                <c:pt idx="125">
                  <c:v>230.95</c:v>
                </c:pt>
                <c:pt idx="126">
                  <c:v>231.48</c:v>
                </c:pt>
                <c:pt idx="127">
                  <c:v>229.36</c:v>
                </c:pt>
                <c:pt idx="128">
                  <c:v>230.85</c:v>
                </c:pt>
                <c:pt idx="129">
                  <c:v>231.1</c:v>
                </c:pt>
                <c:pt idx="130">
                  <c:v>230.93</c:v>
                </c:pt>
                <c:pt idx="131">
                  <c:v>232.66</c:v>
                </c:pt>
                <c:pt idx="132">
                  <c:v>233.05</c:v>
                </c:pt>
                <c:pt idx="133">
                  <c:v>234.14</c:v>
                </c:pt>
                <c:pt idx="134">
                  <c:v>234.11</c:v>
                </c:pt>
                <c:pt idx="135">
                  <c:v>234.24</c:v>
                </c:pt>
                <c:pt idx="136">
                  <c:v>235.5</c:v>
                </c:pt>
                <c:pt idx="137">
                  <c:v>235.61</c:v>
                </c:pt>
                <c:pt idx="138">
                  <c:v>235.4</c:v>
                </c:pt>
                <c:pt idx="139">
                  <c:v>235.34</c:v>
                </c:pt>
                <c:pt idx="140">
                  <c:v>235.91</c:v>
                </c:pt>
                <c:pt idx="141">
                  <c:v>235.92</c:v>
                </c:pt>
                <c:pt idx="142">
                  <c:v>235.7</c:v>
                </c:pt>
                <c:pt idx="143">
                  <c:v>235.43</c:v>
                </c:pt>
                <c:pt idx="144">
                  <c:v>235.29</c:v>
                </c:pt>
                <c:pt idx="145">
                  <c:v>235.82</c:v>
                </c:pt>
                <c:pt idx="146">
                  <c:v>235.93</c:v>
                </c:pt>
                <c:pt idx="147">
                  <c:v>235.48</c:v>
                </c:pt>
                <c:pt idx="148">
                  <c:v>235.9</c:v>
                </c:pt>
                <c:pt idx="149">
                  <c:v>236.34</c:v>
                </c:pt>
                <c:pt idx="150">
                  <c:v>235.76</c:v>
                </c:pt>
                <c:pt idx="151">
                  <c:v>235.75</c:v>
                </c:pt>
                <c:pt idx="152">
                  <c:v>232.42</c:v>
                </c:pt>
                <c:pt idx="153">
                  <c:v>232.77</c:v>
                </c:pt>
                <c:pt idx="154">
                  <c:v>235.07</c:v>
                </c:pt>
                <c:pt idx="155">
                  <c:v>235.05</c:v>
                </c:pt>
                <c:pt idx="156">
                  <c:v>235.46</c:v>
                </c:pt>
                <c:pt idx="157">
                  <c:v>231.79</c:v>
                </c:pt>
                <c:pt idx="158">
                  <c:v>231.42</c:v>
                </c:pt>
                <c:pt idx="159">
                  <c:v>231.6</c:v>
                </c:pt>
                <c:pt idx="160">
                  <c:v>234.03</c:v>
                </c:pt>
                <c:pt idx="161">
                  <c:v>233.19</c:v>
                </c:pt>
                <c:pt idx="162">
                  <c:v>232.64</c:v>
                </c:pt>
                <c:pt idx="163">
                  <c:v>233.19</c:v>
                </c:pt>
                <c:pt idx="164">
                  <c:v>233.2</c:v>
                </c:pt>
                <c:pt idx="165">
                  <c:v>233.46</c:v>
                </c:pt>
                <c:pt idx="166">
                  <c:v>234.57</c:v>
                </c:pt>
                <c:pt idx="167">
                  <c:v>235.98</c:v>
                </c:pt>
                <c:pt idx="168">
                  <c:v>236.31</c:v>
                </c:pt>
                <c:pt idx="169">
                  <c:v>234.62</c:v>
                </c:pt>
                <c:pt idx="170">
                  <c:v>235.42</c:v>
                </c:pt>
                <c:pt idx="171">
                  <c:v>235.39</c:v>
                </c:pt>
                <c:pt idx="172">
                  <c:v>235.11</c:v>
                </c:pt>
                <c:pt idx="173">
                  <c:v>237.62</c:v>
                </c:pt>
                <c:pt idx="174">
                  <c:v>238.42</c:v>
                </c:pt>
                <c:pt idx="175">
                  <c:v>238.54</c:v>
                </c:pt>
                <c:pt idx="176">
                  <c:v>238.46</c:v>
                </c:pt>
                <c:pt idx="177">
                  <c:v>238.78</c:v>
                </c:pt>
                <c:pt idx="178">
                  <c:v>239.29</c:v>
                </c:pt>
                <c:pt idx="179">
                  <c:v>239.53</c:v>
                </c:pt>
                <c:pt idx="180">
                  <c:v>239.61</c:v>
                </c:pt>
                <c:pt idx="181">
                  <c:v>238.97</c:v>
                </c:pt>
                <c:pt idx="182">
                  <c:v>239.02</c:v>
                </c:pt>
                <c:pt idx="183">
                  <c:v>238.53</c:v>
                </c:pt>
                <c:pt idx="184">
                  <c:v>238.68</c:v>
                </c:pt>
                <c:pt idx="185">
                  <c:v>239.6</c:v>
                </c:pt>
                <c:pt idx="186">
                  <c:v>239.89</c:v>
                </c:pt>
                <c:pt idx="187">
                  <c:v>240.74</c:v>
                </c:pt>
                <c:pt idx="188">
                  <c:v>241.78</c:v>
                </c:pt>
                <c:pt idx="189">
                  <c:v>242.3</c:v>
                </c:pt>
                <c:pt idx="190">
                  <c:v>242.58</c:v>
                </c:pt>
                <c:pt idx="191">
                  <c:v>244.02</c:v>
                </c:pt>
                <c:pt idx="192">
                  <c:v>243.74</c:v>
                </c:pt>
                <c:pt idx="193">
                  <c:v>243.34</c:v>
                </c:pt>
                <c:pt idx="194">
                  <c:v>243.98</c:v>
                </c:pt>
                <c:pt idx="195">
                  <c:v>244.37</c:v>
                </c:pt>
                <c:pt idx="196">
                  <c:v>244</c:v>
                </c:pt>
                <c:pt idx="197">
                  <c:v>244.3</c:v>
                </c:pt>
                <c:pt idx="198">
                  <c:v>244.63</c:v>
                </c:pt>
                <c:pt idx="199">
                  <c:v>244.8</c:v>
                </c:pt>
                <c:pt idx="200">
                  <c:v>245.04</c:v>
                </c:pt>
                <c:pt idx="201">
                  <c:v>245.1</c:v>
                </c:pt>
                <c:pt idx="202">
                  <c:v>246.37</c:v>
                </c:pt>
                <c:pt idx="203">
                  <c:v>245.41</c:v>
                </c:pt>
                <c:pt idx="204">
                  <c:v>245.84</c:v>
                </c:pt>
                <c:pt idx="205">
                  <c:v>244.63</c:v>
                </c:pt>
                <c:pt idx="206">
                  <c:v>244.94</c:v>
                </c:pt>
                <c:pt idx="207">
                  <c:v>246.94</c:v>
                </c:pt>
                <c:pt idx="208">
                  <c:v>246.02</c:v>
                </c:pt>
                <c:pt idx="209">
                  <c:v>246.41</c:v>
                </c:pt>
                <c:pt idx="210">
                  <c:v>246.73</c:v>
                </c:pt>
                <c:pt idx="211">
                  <c:v>246.83</c:v>
                </c:pt>
                <c:pt idx="212">
                  <c:v>247.65</c:v>
                </c:pt>
                <c:pt idx="213">
                  <c:v>248.04</c:v>
                </c:pt>
                <c:pt idx="214">
                  <c:v>247.86</c:v>
                </c:pt>
                <c:pt idx="215">
                  <c:v>248.29</c:v>
                </c:pt>
                <c:pt idx="216">
                  <c:v>247.39</c:v>
                </c:pt>
                <c:pt idx="217">
                  <c:v>247.31</c:v>
                </c:pt>
                <c:pt idx="218">
                  <c:v>247.54</c:v>
                </c:pt>
                <c:pt idx="219">
                  <c:v>246.96</c:v>
                </c:pt>
                <c:pt idx="220">
                  <c:v>245.73</c:v>
                </c:pt>
                <c:pt idx="221">
                  <c:v>247.82</c:v>
                </c:pt>
                <c:pt idx="222">
                  <c:v>247.09</c:v>
                </c:pt>
                <c:pt idx="223">
                  <c:v>247.51</c:v>
                </c:pt>
                <c:pt idx="224">
                  <c:v>249.13</c:v>
                </c:pt>
                <c:pt idx="225">
                  <c:v>248.91</c:v>
                </c:pt>
                <c:pt idx="226">
                  <c:v>249.48</c:v>
                </c:pt>
                <c:pt idx="227">
                  <c:v>249.36</c:v>
                </c:pt>
                <c:pt idx="228">
                  <c:v>251.89</c:v>
                </c:pt>
                <c:pt idx="229">
                  <c:v>251.74</c:v>
                </c:pt>
                <c:pt idx="230">
                  <c:v>253.94</c:v>
                </c:pt>
                <c:pt idx="231">
                  <c:v>253.41</c:v>
                </c:pt>
                <c:pt idx="232">
                  <c:v>253.11</c:v>
                </c:pt>
                <c:pt idx="233">
                  <c:v>252.2</c:v>
                </c:pt>
                <c:pt idx="234">
                  <c:v>252.24</c:v>
                </c:pt>
                <c:pt idx="235">
                  <c:v>253.04</c:v>
                </c:pt>
                <c:pt idx="236">
                  <c:v>254.42</c:v>
                </c:pt>
                <c:pt idx="237">
                  <c:v>255.19</c:v>
                </c:pt>
                <c:pt idx="238">
                  <c:v>255.64</c:v>
                </c:pt>
                <c:pt idx="239">
                  <c:v>255.61</c:v>
                </c:pt>
                <c:pt idx="240">
                  <c:v>254.56</c:v>
                </c:pt>
                <c:pt idx="241">
                  <c:v>256.68</c:v>
                </c:pt>
                <c:pt idx="242">
                  <c:v>258.31</c:v>
                </c:pt>
                <c:pt idx="243">
                  <c:v>257.32</c:v>
                </c:pt>
                <c:pt idx="244">
                  <c:v>257.18</c:v>
                </c:pt>
                <c:pt idx="245">
                  <c:v>257.70999999999998</c:v>
                </c:pt>
                <c:pt idx="246">
                  <c:v>257.64999999999998</c:v>
                </c:pt>
                <c:pt idx="247">
                  <c:v>257.33999999999997</c:v>
                </c:pt>
                <c:pt idx="248">
                  <c:v>257.45999999999998</c:v>
                </c:pt>
                <c:pt idx="249">
                  <c:v>257.99</c:v>
                </c:pt>
                <c:pt idx="250">
                  <c:v>257.02</c:v>
                </c:pt>
                <c:pt idx="251">
                  <c:v>258.86</c:v>
                </c:pt>
                <c:pt idx="252">
                  <c:v>260.5</c:v>
                </c:pt>
                <c:pt idx="253">
                  <c:v>261.58999999999997</c:v>
                </c:pt>
                <c:pt idx="254">
                  <c:v>263.33999999999997</c:v>
                </c:pt>
                <c:pt idx="255">
                  <c:v>263.82</c:v>
                </c:pt>
                <c:pt idx="256">
                  <c:v>264.42</c:v>
                </c:pt>
                <c:pt idx="257">
                  <c:v>264.01</c:v>
                </c:pt>
                <c:pt idx="258">
                  <c:v>265.94</c:v>
                </c:pt>
                <c:pt idx="259">
                  <c:v>267.67</c:v>
                </c:pt>
                <c:pt idx="260">
                  <c:v>266.76</c:v>
                </c:pt>
                <c:pt idx="261">
                  <c:v>269.3</c:v>
                </c:pt>
                <c:pt idx="262">
                  <c:v>268.85000000000002</c:v>
                </c:pt>
                <c:pt idx="263">
                  <c:v>270.07</c:v>
                </c:pt>
                <c:pt idx="264">
                  <c:v>272.27</c:v>
                </c:pt>
                <c:pt idx="265">
                  <c:v>272.83999999999997</c:v>
                </c:pt>
                <c:pt idx="266">
                  <c:v>272.74</c:v>
                </c:pt>
                <c:pt idx="267">
                  <c:v>272.85000000000002</c:v>
                </c:pt>
                <c:pt idx="268">
                  <c:v>276.01</c:v>
                </c:pt>
                <c:pt idx="269">
                  <c:v>274.18</c:v>
                </c:pt>
                <c:pt idx="270">
                  <c:v>271.37</c:v>
                </c:pt>
                <c:pt idx="271">
                  <c:v>271.51</c:v>
                </c:pt>
                <c:pt idx="272">
                  <c:v>271.2</c:v>
                </c:pt>
                <c:pt idx="273">
                  <c:v>265.29000000000002</c:v>
                </c:pt>
                <c:pt idx="274">
                  <c:v>254.2</c:v>
                </c:pt>
                <c:pt idx="275">
                  <c:v>259.20999999999998</c:v>
                </c:pt>
                <c:pt idx="276">
                  <c:v>257.8</c:v>
                </c:pt>
                <c:pt idx="277">
                  <c:v>248.13</c:v>
                </c:pt>
                <c:pt idx="278">
                  <c:v>251.86</c:v>
                </c:pt>
                <c:pt idx="279">
                  <c:v>255.56</c:v>
                </c:pt>
                <c:pt idx="280">
                  <c:v>256.19</c:v>
                </c:pt>
                <c:pt idx="281">
                  <c:v>259.64999999999998</c:v>
                </c:pt>
                <c:pt idx="282">
                  <c:v>262.95999999999998</c:v>
                </c:pt>
                <c:pt idx="283">
                  <c:v>263.04000000000002</c:v>
                </c:pt>
                <c:pt idx="284">
                  <c:v>261.39</c:v>
                </c:pt>
                <c:pt idx="285">
                  <c:v>260.08999999999997</c:v>
                </c:pt>
                <c:pt idx="286">
                  <c:v>260.43</c:v>
                </c:pt>
                <c:pt idx="287">
                  <c:v>264.58</c:v>
                </c:pt>
                <c:pt idx="288">
                  <c:v>267.64999999999998</c:v>
                </c:pt>
                <c:pt idx="289">
                  <c:v>264.31</c:v>
                </c:pt>
                <c:pt idx="290">
                  <c:v>261.63</c:v>
                </c:pt>
                <c:pt idx="291">
                  <c:v>257.83</c:v>
                </c:pt>
                <c:pt idx="292">
                  <c:v>259.16000000000003</c:v>
                </c:pt>
                <c:pt idx="293">
                  <c:v>262.14999999999998</c:v>
                </c:pt>
                <c:pt idx="294">
                  <c:v>262.82</c:v>
                </c:pt>
                <c:pt idx="295">
                  <c:v>262.72000000000003</c:v>
                </c:pt>
                <c:pt idx="296">
                  <c:v>263.99</c:v>
                </c:pt>
                <c:pt idx="297">
                  <c:v>268.58999999999997</c:v>
                </c:pt>
                <c:pt idx="298">
                  <c:v>268.25</c:v>
                </c:pt>
                <c:pt idx="299">
                  <c:v>266.52</c:v>
                </c:pt>
                <c:pt idx="300">
                  <c:v>265.14999999999998</c:v>
                </c:pt>
                <c:pt idx="301">
                  <c:v>264.86</c:v>
                </c:pt>
                <c:pt idx="302">
                  <c:v>265.14999999999998</c:v>
                </c:pt>
                <c:pt idx="303">
                  <c:v>261.56</c:v>
                </c:pt>
                <c:pt idx="304">
                  <c:v>262</c:v>
                </c:pt>
                <c:pt idx="305">
                  <c:v>261.5</c:v>
                </c:pt>
                <c:pt idx="306">
                  <c:v>254.96</c:v>
                </c:pt>
                <c:pt idx="307">
                  <c:v>249.53</c:v>
                </c:pt>
                <c:pt idx="308">
                  <c:v>256.36</c:v>
                </c:pt>
                <c:pt idx="309">
                  <c:v>252</c:v>
                </c:pt>
                <c:pt idx="310">
                  <c:v>251.25</c:v>
                </c:pt>
                <c:pt idx="311">
                  <c:v>254.46</c:v>
                </c:pt>
                <c:pt idx="312">
                  <c:v>248.97</c:v>
                </c:pt>
                <c:pt idx="313">
                  <c:v>252.16</c:v>
                </c:pt>
                <c:pt idx="314">
                  <c:v>254.86</c:v>
                </c:pt>
                <c:pt idx="315">
                  <c:v>256.87</c:v>
                </c:pt>
                <c:pt idx="316">
                  <c:v>251.14</c:v>
                </c:pt>
                <c:pt idx="317">
                  <c:v>252.38</c:v>
                </c:pt>
                <c:pt idx="318">
                  <c:v>256.39999999999998</c:v>
                </c:pt>
                <c:pt idx="319">
                  <c:v>255.05</c:v>
                </c:pt>
                <c:pt idx="320">
                  <c:v>257.14999999999998</c:v>
                </c:pt>
                <c:pt idx="321">
                  <c:v>256.39999999999998</c:v>
                </c:pt>
                <c:pt idx="322">
                  <c:v>258.5</c:v>
                </c:pt>
                <c:pt idx="323">
                  <c:v>261.27</c:v>
                </c:pt>
                <c:pt idx="324">
                  <c:v>261.45999999999998</c:v>
                </c:pt>
                <c:pt idx="325">
                  <c:v>260.01</c:v>
                </c:pt>
                <c:pt idx="326">
                  <c:v>257.81</c:v>
                </c:pt>
                <c:pt idx="327">
                  <c:v>257.77</c:v>
                </c:pt>
                <c:pt idx="328">
                  <c:v>254.3</c:v>
                </c:pt>
                <c:pt idx="329">
                  <c:v>254.93</c:v>
                </c:pt>
                <c:pt idx="330">
                  <c:v>257.52</c:v>
                </c:pt>
                <c:pt idx="331">
                  <c:v>257.76</c:v>
                </c:pt>
                <c:pt idx="332">
                  <c:v>255.78</c:v>
                </c:pt>
                <c:pt idx="333">
                  <c:v>256.23</c:v>
                </c:pt>
                <c:pt idx="334">
                  <c:v>254.51</c:v>
                </c:pt>
                <c:pt idx="335">
                  <c:v>253.95</c:v>
                </c:pt>
                <c:pt idx="336">
                  <c:v>257.24</c:v>
                </c:pt>
                <c:pt idx="337">
                  <c:v>258.11</c:v>
                </c:pt>
                <c:pt idx="338">
                  <c:v>258.11</c:v>
                </c:pt>
                <c:pt idx="339">
                  <c:v>260.60000000000002</c:v>
                </c:pt>
                <c:pt idx="340">
                  <c:v>263.04000000000002</c:v>
                </c:pt>
                <c:pt idx="341">
                  <c:v>263.83999999999997</c:v>
                </c:pt>
                <c:pt idx="342">
                  <c:v>263.97000000000003</c:v>
                </c:pt>
                <c:pt idx="343">
                  <c:v>262.14999999999998</c:v>
                </c:pt>
                <c:pt idx="344">
                  <c:v>263.25</c:v>
                </c:pt>
                <c:pt idx="345">
                  <c:v>263.02999999999997</c:v>
                </c:pt>
                <c:pt idx="346">
                  <c:v>262.37</c:v>
                </c:pt>
                <c:pt idx="347">
                  <c:v>264.33999999999997</c:v>
                </c:pt>
                <c:pt idx="348">
                  <c:v>263.61</c:v>
                </c:pt>
                <c:pt idx="349">
                  <c:v>264.33</c:v>
                </c:pt>
                <c:pt idx="350">
                  <c:v>263.79000000000002</c:v>
                </c:pt>
                <c:pt idx="351">
                  <c:v>263.16000000000003</c:v>
                </c:pt>
                <c:pt idx="352">
                  <c:v>260.14</c:v>
                </c:pt>
                <c:pt idx="353">
                  <c:v>263.61</c:v>
                </c:pt>
                <c:pt idx="354">
                  <c:v>261.99</c:v>
                </c:pt>
                <c:pt idx="355">
                  <c:v>264.57</c:v>
                </c:pt>
                <c:pt idx="356">
                  <c:v>265.82</c:v>
                </c:pt>
                <c:pt idx="357">
                  <c:v>266.02</c:v>
                </c:pt>
                <c:pt idx="358">
                  <c:v>268.24</c:v>
                </c:pt>
                <c:pt idx="359">
                  <c:v>268.20999999999998</c:v>
                </c:pt>
                <c:pt idx="360">
                  <c:v>269</c:v>
                </c:pt>
                <c:pt idx="361">
                  <c:v>269.36</c:v>
                </c:pt>
                <c:pt idx="362">
                  <c:v>269.70999999999998</c:v>
                </c:pt>
                <c:pt idx="363">
                  <c:v>268.85000000000002</c:v>
                </c:pt>
                <c:pt idx="364">
                  <c:v>269.52999999999997</c:v>
                </c:pt>
                <c:pt idx="365">
                  <c:v>269.18</c:v>
                </c:pt>
                <c:pt idx="366">
                  <c:v>268.63</c:v>
                </c:pt>
                <c:pt idx="367">
                  <c:v>267.60000000000002</c:v>
                </c:pt>
                <c:pt idx="368">
                  <c:v>268.06</c:v>
                </c:pt>
                <c:pt idx="369">
                  <c:v>266.38</c:v>
                </c:pt>
                <c:pt idx="370">
                  <c:v>266.86</c:v>
                </c:pt>
                <c:pt idx="371">
                  <c:v>263.23</c:v>
                </c:pt>
                <c:pt idx="372">
                  <c:v>263.81</c:v>
                </c:pt>
                <c:pt idx="373">
                  <c:v>261.63</c:v>
                </c:pt>
                <c:pt idx="374">
                  <c:v>263.12</c:v>
                </c:pt>
                <c:pt idx="375">
                  <c:v>263.5</c:v>
                </c:pt>
                <c:pt idx="376">
                  <c:v>264.06</c:v>
                </c:pt>
                <c:pt idx="377">
                  <c:v>263.13</c:v>
                </c:pt>
                <c:pt idx="378">
                  <c:v>265.27999999999997</c:v>
                </c:pt>
                <c:pt idx="379">
                  <c:v>267.52</c:v>
                </c:pt>
                <c:pt idx="380">
                  <c:v>269.93</c:v>
                </c:pt>
                <c:pt idx="381">
                  <c:v>270.89999999999998</c:v>
                </c:pt>
                <c:pt idx="382">
                  <c:v>268.92</c:v>
                </c:pt>
                <c:pt idx="383">
                  <c:v>271.36</c:v>
                </c:pt>
                <c:pt idx="384">
                  <c:v>271.57</c:v>
                </c:pt>
                <c:pt idx="385">
                  <c:v>271.33</c:v>
                </c:pt>
                <c:pt idx="386">
                  <c:v>272.43</c:v>
                </c:pt>
                <c:pt idx="387">
                  <c:v>273</c:v>
                </c:pt>
                <c:pt idx="388">
                  <c:v>271.97000000000003</c:v>
                </c:pt>
                <c:pt idx="389">
                  <c:v>271.66000000000003</c:v>
                </c:pt>
                <c:pt idx="390">
                  <c:v>272.16000000000003</c:v>
                </c:pt>
                <c:pt idx="391">
                  <c:v>273.52999999999997</c:v>
                </c:pt>
                <c:pt idx="392">
                  <c:v>275.87</c:v>
                </c:pt>
                <c:pt idx="393">
                  <c:v>275.20999999999998</c:v>
                </c:pt>
                <c:pt idx="394">
                  <c:v>273.35000000000002</c:v>
                </c:pt>
                <c:pt idx="395">
                  <c:v>271.92</c:v>
                </c:pt>
                <c:pt idx="396">
                  <c:v>273.26</c:v>
                </c:pt>
                <c:pt idx="397">
                  <c:v>272.81</c:v>
                </c:pt>
                <c:pt idx="398">
                  <c:v>274.29000000000002</c:v>
                </c:pt>
                <c:pt idx="399">
                  <c:v>275.47000000000003</c:v>
                </c:pt>
                <c:pt idx="400">
                  <c:v>276.48</c:v>
                </c:pt>
                <c:pt idx="401">
                  <c:v>277.39</c:v>
                </c:pt>
                <c:pt idx="402">
                  <c:v>277.27</c:v>
                </c:pt>
                <c:pt idx="403">
                  <c:v>276.89999999999998</c:v>
                </c:pt>
                <c:pt idx="404">
                  <c:v>275.04000000000002</c:v>
                </c:pt>
                <c:pt idx="405">
                  <c:v>274.01</c:v>
                </c:pt>
                <c:pt idx="406">
                  <c:v>275.76</c:v>
                </c:pt>
                <c:pt idx="407">
                  <c:v>273.7</c:v>
                </c:pt>
                <c:pt idx="408">
                  <c:v>275.91000000000003</c:v>
                </c:pt>
                <c:pt idx="409">
                  <c:v>276.89</c:v>
                </c:pt>
                <c:pt idx="410">
                  <c:v>277.48</c:v>
                </c:pt>
                <c:pt idx="411">
                  <c:v>278.13</c:v>
                </c:pt>
                <c:pt idx="412">
                  <c:v>277.95999999999998</c:v>
                </c:pt>
                <c:pt idx="413">
                  <c:v>277.58999999999997</c:v>
                </c:pt>
                <c:pt idx="414">
                  <c:v>279.27</c:v>
                </c:pt>
                <c:pt idx="415">
                  <c:v>281.47000000000003</c:v>
                </c:pt>
                <c:pt idx="416">
                  <c:v>281.61</c:v>
                </c:pt>
                <c:pt idx="417">
                  <c:v>283.12</c:v>
                </c:pt>
                <c:pt idx="418">
                  <c:v>281.98</c:v>
                </c:pt>
                <c:pt idx="419">
                  <c:v>281.98</c:v>
                </c:pt>
                <c:pt idx="420">
                  <c:v>281.5</c:v>
                </c:pt>
                <c:pt idx="421">
                  <c:v>280.74</c:v>
                </c:pt>
                <c:pt idx="422">
                  <c:v>279.89999999999998</c:v>
                </c:pt>
                <c:pt idx="423">
                  <c:v>279.35000000000002</c:v>
                </c:pt>
                <c:pt idx="424">
                  <c:v>279.83999999999997</c:v>
                </c:pt>
                <c:pt idx="425">
                  <c:v>280.76</c:v>
                </c:pt>
                <c:pt idx="426">
                  <c:v>280.83</c:v>
                </c:pt>
                <c:pt idx="427">
                  <c:v>282.49</c:v>
                </c:pt>
                <c:pt idx="428">
                  <c:v>282.54000000000002</c:v>
                </c:pt>
                <c:pt idx="429">
                  <c:v>281.04000000000002</c:v>
                </c:pt>
                <c:pt idx="430">
                  <c:v>282.57</c:v>
                </c:pt>
                <c:pt idx="431">
                  <c:v>282.87</c:v>
                </c:pt>
                <c:pt idx="432">
                  <c:v>285.16000000000003</c:v>
                </c:pt>
                <c:pt idx="433">
                  <c:v>284.89999999999998</c:v>
                </c:pt>
                <c:pt idx="434">
                  <c:v>283.95</c:v>
                </c:pt>
                <c:pt idx="435">
                  <c:v>283.69</c:v>
                </c:pt>
                <c:pt idx="436">
                  <c:v>282.83999999999997</c:v>
                </c:pt>
                <c:pt idx="437">
                  <c:v>283.63</c:v>
                </c:pt>
                <c:pt idx="438">
                  <c:v>283.66000000000003</c:v>
                </c:pt>
                <c:pt idx="439">
                  <c:v>284.64999999999998</c:v>
                </c:pt>
                <c:pt idx="440">
                  <c:v>284.48</c:v>
                </c:pt>
                <c:pt idx="441">
                  <c:v>284.64</c:v>
                </c:pt>
                <c:pt idx="442">
                  <c:v>282.41000000000003</c:v>
                </c:pt>
                <c:pt idx="443">
                  <c:v>280.83</c:v>
                </c:pt>
                <c:pt idx="444">
                  <c:v>280.83</c:v>
                </c:pt>
                <c:pt idx="445">
                  <c:v>280.42</c:v>
                </c:pt>
                <c:pt idx="446">
                  <c:v>271.54000000000002</c:v>
                </c:pt>
                <c:pt idx="447">
                  <c:v>265.56</c:v>
                </c:pt>
                <c:pt idx="448">
                  <c:v>269.25</c:v>
                </c:pt>
                <c:pt idx="449">
                  <c:v>267.74</c:v>
                </c:pt>
                <c:pt idx="450">
                  <c:v>273.58999999999997</c:v>
                </c:pt>
                <c:pt idx="451">
                  <c:v>273.64</c:v>
                </c:pt>
                <c:pt idx="452">
                  <c:v>269.69</c:v>
                </c:pt>
                <c:pt idx="453">
                  <c:v>269.54000000000002</c:v>
                </c:pt>
                <c:pt idx="454">
                  <c:v>268.33</c:v>
                </c:pt>
                <c:pt idx="455">
                  <c:v>266.97000000000003</c:v>
                </c:pt>
                <c:pt idx="456">
                  <c:v>258.88</c:v>
                </c:pt>
                <c:pt idx="457">
                  <c:v>263.52</c:v>
                </c:pt>
                <c:pt idx="458">
                  <c:v>258.89</c:v>
                </c:pt>
                <c:pt idx="459">
                  <c:v>257.45</c:v>
                </c:pt>
                <c:pt idx="460">
                  <c:v>261.27</c:v>
                </c:pt>
                <c:pt idx="461">
                  <c:v>264.06</c:v>
                </c:pt>
                <c:pt idx="462">
                  <c:v>266.87</c:v>
                </c:pt>
                <c:pt idx="463">
                  <c:v>265.29000000000002</c:v>
                </c:pt>
                <c:pt idx="464">
                  <c:v>266.75</c:v>
                </c:pt>
                <c:pt idx="465">
                  <c:v>268.44</c:v>
                </c:pt>
                <c:pt idx="466">
                  <c:v>274.19</c:v>
                </c:pt>
                <c:pt idx="467">
                  <c:v>273.69</c:v>
                </c:pt>
                <c:pt idx="468">
                  <c:v>271.02</c:v>
                </c:pt>
                <c:pt idx="469">
                  <c:v>265.95</c:v>
                </c:pt>
                <c:pt idx="470">
                  <c:v>265.45</c:v>
                </c:pt>
                <c:pt idx="471">
                  <c:v>263.64</c:v>
                </c:pt>
                <c:pt idx="472">
                  <c:v>266.39</c:v>
                </c:pt>
                <c:pt idx="473">
                  <c:v>267.08</c:v>
                </c:pt>
                <c:pt idx="474">
                  <c:v>262.57</c:v>
                </c:pt>
                <c:pt idx="475">
                  <c:v>257.70999999999998</c:v>
                </c:pt>
                <c:pt idx="476">
                  <c:v>258.58</c:v>
                </c:pt>
                <c:pt idx="477">
                  <c:v>256.86</c:v>
                </c:pt>
                <c:pt idx="478">
                  <c:v>261</c:v>
                </c:pt>
                <c:pt idx="479">
                  <c:v>261.88</c:v>
                </c:pt>
                <c:pt idx="480">
                  <c:v>267.91000000000003</c:v>
                </c:pt>
                <c:pt idx="481">
                  <c:v>267.33</c:v>
                </c:pt>
                <c:pt idx="482">
                  <c:v>268.95999999999998</c:v>
                </c:pt>
                <c:pt idx="483">
                  <c:v>272.52</c:v>
                </c:pt>
                <c:pt idx="484">
                  <c:v>263.69</c:v>
                </c:pt>
                <c:pt idx="485">
                  <c:v>263.29000000000002</c:v>
                </c:pt>
                <c:pt idx="486">
                  <c:v>257.17</c:v>
                </c:pt>
                <c:pt idx="487">
                  <c:v>257.66000000000003</c:v>
                </c:pt>
                <c:pt idx="488">
                  <c:v>257.72000000000003</c:v>
                </c:pt>
                <c:pt idx="489">
                  <c:v>259.01</c:v>
                </c:pt>
                <c:pt idx="490">
                  <c:v>258.93</c:v>
                </c:pt>
                <c:pt idx="491">
                  <c:v>254.15</c:v>
                </c:pt>
                <c:pt idx="492">
                  <c:v>249.16</c:v>
                </c:pt>
                <c:pt idx="493">
                  <c:v>248.89</c:v>
                </c:pt>
                <c:pt idx="494">
                  <c:v>245.16</c:v>
                </c:pt>
                <c:pt idx="495">
                  <c:v>241.17</c:v>
                </c:pt>
                <c:pt idx="496">
                  <c:v>236.23</c:v>
                </c:pt>
                <c:pt idx="497">
                  <c:v>229.99</c:v>
                </c:pt>
                <c:pt idx="498">
                  <c:v>241.61</c:v>
                </c:pt>
                <c:pt idx="499">
                  <c:v>243.46</c:v>
                </c:pt>
                <c:pt idx="500">
                  <c:v>243.15</c:v>
                </c:pt>
                <c:pt idx="501">
                  <c:v>245.28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4D-43D1-ABEE-DF9806823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3597344"/>
        <c:axId val="1416182176"/>
      </c:lineChart>
      <c:catAx>
        <c:axId val="1923597344"/>
        <c:scaling>
          <c:orientation val="minMax"/>
          <c:max val="149"/>
        </c:scaling>
        <c:delete val="0"/>
        <c:axPos val="b"/>
        <c:numFmt formatCode="mm/d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182176"/>
        <c:crosses val="autoZero"/>
        <c:auto val="0"/>
        <c:lblAlgn val="ctr"/>
        <c:lblOffset val="100"/>
        <c:noMultiLvlLbl val="0"/>
      </c:catAx>
      <c:valAx>
        <c:axId val="1416182176"/>
        <c:scaling>
          <c:orientation val="minMax"/>
          <c:max val="240"/>
          <c:min val="2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59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'ATR Trailing Stop (21,3,HL)'!$E$1</c:f>
              <c:strCache>
                <c:ptCount val="1"/>
                <c:pt idx="0">
                  <c:v> low 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'ATR Trailing Stop (21,3,HL)'!$B$2:$B$503</c:f>
              <c:numCache>
                <c:formatCode>mm/dd/yy;@</c:formatCode>
                <c:ptCount val="502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</c:numCache>
            </c:numRef>
          </c:cat>
          <c:val>
            <c:numRef>
              <c:f>'ATR Trailing Stop (21,3,HL)'!$E$2:$E$503</c:f>
              <c:numCache>
                <c:formatCode>_("$"* #,##0.00_);_("$"* \(#,##0.00\);_("$"* "-"??_);_(@_)</c:formatCode>
                <c:ptCount val="502"/>
                <c:pt idx="0">
                  <c:v>211.52</c:v>
                </c:pt>
                <c:pt idx="1">
                  <c:v>213.15</c:v>
                </c:pt>
                <c:pt idx="2">
                  <c:v>213.02</c:v>
                </c:pt>
                <c:pt idx="3">
                  <c:v>213.42</c:v>
                </c:pt>
                <c:pt idx="4">
                  <c:v>213.91</c:v>
                </c:pt>
                <c:pt idx="5">
                  <c:v>213.52</c:v>
                </c:pt>
                <c:pt idx="6">
                  <c:v>213.13</c:v>
                </c:pt>
                <c:pt idx="7">
                  <c:v>212.53</c:v>
                </c:pt>
                <c:pt idx="8">
                  <c:v>214.17</c:v>
                </c:pt>
                <c:pt idx="9">
                  <c:v>213.33</c:v>
                </c:pt>
                <c:pt idx="10">
                  <c:v>213.42</c:v>
                </c:pt>
                <c:pt idx="11">
                  <c:v>212.96</c:v>
                </c:pt>
                <c:pt idx="12">
                  <c:v>213.49</c:v>
                </c:pt>
                <c:pt idx="13">
                  <c:v>212.83</c:v>
                </c:pt>
                <c:pt idx="14">
                  <c:v>213.77</c:v>
                </c:pt>
                <c:pt idx="15">
                  <c:v>215.89</c:v>
                </c:pt>
                <c:pt idx="16">
                  <c:v>216.36</c:v>
                </c:pt>
                <c:pt idx="17">
                  <c:v>216.12</c:v>
                </c:pt>
                <c:pt idx="18">
                  <c:v>213.9</c:v>
                </c:pt>
                <c:pt idx="19">
                  <c:v>213.82</c:v>
                </c:pt>
                <c:pt idx="20">
                  <c:v>214.4</c:v>
                </c:pt>
                <c:pt idx="21">
                  <c:v>214.29</c:v>
                </c:pt>
                <c:pt idx="22">
                  <c:v>215.84</c:v>
                </c:pt>
                <c:pt idx="23">
                  <c:v>215.92</c:v>
                </c:pt>
                <c:pt idx="24">
                  <c:v>216.09</c:v>
                </c:pt>
                <c:pt idx="25">
                  <c:v>215.7</c:v>
                </c:pt>
                <c:pt idx="26">
                  <c:v>216.84</c:v>
                </c:pt>
                <c:pt idx="27">
                  <c:v>217.88</c:v>
                </c:pt>
                <c:pt idx="28">
                  <c:v>219.23</c:v>
                </c:pt>
                <c:pt idx="29">
                  <c:v>219.33</c:v>
                </c:pt>
                <c:pt idx="30">
                  <c:v>220.5</c:v>
                </c:pt>
                <c:pt idx="31">
                  <c:v>220.93</c:v>
                </c:pt>
                <c:pt idx="32">
                  <c:v>221.01</c:v>
                </c:pt>
                <c:pt idx="33">
                  <c:v>222.5</c:v>
                </c:pt>
                <c:pt idx="34">
                  <c:v>222.8</c:v>
                </c:pt>
                <c:pt idx="35">
                  <c:v>222.55</c:v>
                </c:pt>
                <c:pt idx="36">
                  <c:v>222.41</c:v>
                </c:pt>
                <c:pt idx="37">
                  <c:v>223.29</c:v>
                </c:pt>
                <c:pt idx="38">
                  <c:v>222.98</c:v>
                </c:pt>
                <c:pt idx="39">
                  <c:v>225.2</c:v>
                </c:pt>
                <c:pt idx="40">
                  <c:v>225.05</c:v>
                </c:pt>
                <c:pt idx="41">
                  <c:v>224.6</c:v>
                </c:pt>
                <c:pt idx="42">
                  <c:v>223.92</c:v>
                </c:pt>
                <c:pt idx="43">
                  <c:v>223.68</c:v>
                </c:pt>
                <c:pt idx="44">
                  <c:v>223.34</c:v>
                </c:pt>
                <c:pt idx="45">
                  <c:v>222.72</c:v>
                </c:pt>
                <c:pt idx="46">
                  <c:v>223.52</c:v>
                </c:pt>
                <c:pt idx="47">
                  <c:v>224.13</c:v>
                </c:pt>
                <c:pt idx="48">
                  <c:v>223.14</c:v>
                </c:pt>
                <c:pt idx="49">
                  <c:v>224.18</c:v>
                </c:pt>
                <c:pt idx="50">
                  <c:v>224.95</c:v>
                </c:pt>
                <c:pt idx="51">
                  <c:v>224.91</c:v>
                </c:pt>
                <c:pt idx="52">
                  <c:v>224.24</c:v>
                </c:pt>
                <c:pt idx="53">
                  <c:v>221.64</c:v>
                </c:pt>
                <c:pt idx="54">
                  <c:v>221.13</c:v>
                </c:pt>
                <c:pt idx="55">
                  <c:v>221.66</c:v>
                </c:pt>
                <c:pt idx="56">
                  <c:v>221.05</c:v>
                </c:pt>
                <c:pt idx="57">
                  <c:v>219.77</c:v>
                </c:pt>
                <c:pt idx="58">
                  <c:v>221.22</c:v>
                </c:pt>
                <c:pt idx="59">
                  <c:v>222.72</c:v>
                </c:pt>
                <c:pt idx="60">
                  <c:v>223.24</c:v>
                </c:pt>
                <c:pt idx="61">
                  <c:v>223.63</c:v>
                </c:pt>
                <c:pt idx="62">
                  <c:v>221.95</c:v>
                </c:pt>
                <c:pt idx="63">
                  <c:v>222.56</c:v>
                </c:pt>
                <c:pt idx="64">
                  <c:v>222.55</c:v>
                </c:pt>
                <c:pt idx="65">
                  <c:v>222.44</c:v>
                </c:pt>
                <c:pt idx="66">
                  <c:v>222.64</c:v>
                </c:pt>
                <c:pt idx="67">
                  <c:v>222.73</c:v>
                </c:pt>
                <c:pt idx="68">
                  <c:v>221.41</c:v>
                </c:pt>
                <c:pt idx="69">
                  <c:v>221.82</c:v>
                </c:pt>
                <c:pt idx="70">
                  <c:v>220.62</c:v>
                </c:pt>
                <c:pt idx="71">
                  <c:v>220.97</c:v>
                </c:pt>
                <c:pt idx="72">
                  <c:v>221.16</c:v>
                </c:pt>
                <c:pt idx="73">
                  <c:v>221.26</c:v>
                </c:pt>
                <c:pt idx="74">
                  <c:v>221.83</c:v>
                </c:pt>
                <c:pt idx="75">
                  <c:v>222.16</c:v>
                </c:pt>
                <c:pt idx="76">
                  <c:v>222.57</c:v>
                </c:pt>
                <c:pt idx="77">
                  <c:v>225.65</c:v>
                </c:pt>
                <c:pt idx="78">
                  <c:v>226.16</c:v>
                </c:pt>
                <c:pt idx="79">
                  <c:v>225.81</c:v>
                </c:pt>
                <c:pt idx="80">
                  <c:v>225.76</c:v>
                </c:pt>
                <c:pt idx="81">
                  <c:v>226.02</c:v>
                </c:pt>
                <c:pt idx="82">
                  <c:v>226.12</c:v>
                </c:pt>
                <c:pt idx="83">
                  <c:v>225.55</c:v>
                </c:pt>
                <c:pt idx="84">
                  <c:v>225.62</c:v>
                </c:pt>
                <c:pt idx="85">
                  <c:v>226.48</c:v>
                </c:pt>
                <c:pt idx="86">
                  <c:v>226.94</c:v>
                </c:pt>
                <c:pt idx="87">
                  <c:v>226.82</c:v>
                </c:pt>
                <c:pt idx="88">
                  <c:v>226.92</c:v>
                </c:pt>
                <c:pt idx="89">
                  <c:v>225.95</c:v>
                </c:pt>
                <c:pt idx="90">
                  <c:v>226.47</c:v>
                </c:pt>
                <c:pt idx="91">
                  <c:v>227.21</c:v>
                </c:pt>
                <c:pt idx="92">
                  <c:v>227.38</c:v>
                </c:pt>
                <c:pt idx="93">
                  <c:v>223.7</c:v>
                </c:pt>
                <c:pt idx="94">
                  <c:v>223.39</c:v>
                </c:pt>
                <c:pt idx="95">
                  <c:v>225.14</c:v>
                </c:pt>
                <c:pt idx="96">
                  <c:v>226.61</c:v>
                </c:pt>
                <c:pt idx="97">
                  <c:v>227.26</c:v>
                </c:pt>
                <c:pt idx="98">
                  <c:v>227.66</c:v>
                </c:pt>
                <c:pt idx="99">
                  <c:v>228.64</c:v>
                </c:pt>
                <c:pt idx="100">
                  <c:v>229.1</c:v>
                </c:pt>
                <c:pt idx="101">
                  <c:v>228.83</c:v>
                </c:pt>
                <c:pt idx="102">
                  <c:v>228.34</c:v>
                </c:pt>
                <c:pt idx="103">
                  <c:v>229.28</c:v>
                </c:pt>
                <c:pt idx="104">
                  <c:v>230.65</c:v>
                </c:pt>
                <c:pt idx="105">
                  <c:v>231.3</c:v>
                </c:pt>
                <c:pt idx="106">
                  <c:v>230.69</c:v>
                </c:pt>
                <c:pt idx="107">
                  <c:v>230.41</c:v>
                </c:pt>
                <c:pt idx="108">
                  <c:v>230.74</c:v>
                </c:pt>
                <c:pt idx="109">
                  <c:v>229.58</c:v>
                </c:pt>
                <c:pt idx="110">
                  <c:v>229.99</c:v>
                </c:pt>
                <c:pt idx="111">
                  <c:v>231.13</c:v>
                </c:pt>
                <c:pt idx="112">
                  <c:v>230.85</c:v>
                </c:pt>
                <c:pt idx="113">
                  <c:v>229.97</c:v>
                </c:pt>
                <c:pt idx="114">
                  <c:v>230.4</c:v>
                </c:pt>
                <c:pt idx="115">
                  <c:v>232.16</c:v>
                </c:pt>
                <c:pt idx="116">
                  <c:v>231.69</c:v>
                </c:pt>
                <c:pt idx="117">
                  <c:v>231.14</c:v>
                </c:pt>
                <c:pt idx="118">
                  <c:v>231.36</c:v>
                </c:pt>
                <c:pt idx="119">
                  <c:v>231.19</c:v>
                </c:pt>
                <c:pt idx="120">
                  <c:v>231.74</c:v>
                </c:pt>
                <c:pt idx="121">
                  <c:v>230.09</c:v>
                </c:pt>
                <c:pt idx="122">
                  <c:v>230.97</c:v>
                </c:pt>
                <c:pt idx="123">
                  <c:v>228.8</c:v>
                </c:pt>
                <c:pt idx="124">
                  <c:v>230.34</c:v>
                </c:pt>
                <c:pt idx="125">
                  <c:v>230.95</c:v>
                </c:pt>
                <c:pt idx="126">
                  <c:v>230.46</c:v>
                </c:pt>
                <c:pt idx="127">
                  <c:v>229.16</c:v>
                </c:pt>
                <c:pt idx="128">
                  <c:v>229.38</c:v>
                </c:pt>
                <c:pt idx="129">
                  <c:v>230.52</c:v>
                </c:pt>
                <c:pt idx="130">
                  <c:v>229.65</c:v>
                </c:pt>
                <c:pt idx="131">
                  <c:v>231.99</c:v>
                </c:pt>
                <c:pt idx="132">
                  <c:v>232.42</c:v>
                </c:pt>
                <c:pt idx="133">
                  <c:v>232.95</c:v>
                </c:pt>
                <c:pt idx="134">
                  <c:v>233.92</c:v>
                </c:pt>
                <c:pt idx="135">
                  <c:v>233.29</c:v>
                </c:pt>
                <c:pt idx="136">
                  <c:v>234.57</c:v>
                </c:pt>
                <c:pt idx="137">
                  <c:v>235.01</c:v>
                </c:pt>
                <c:pt idx="138">
                  <c:v>234.73</c:v>
                </c:pt>
                <c:pt idx="139">
                  <c:v>234.83</c:v>
                </c:pt>
                <c:pt idx="140">
                  <c:v>235.67</c:v>
                </c:pt>
                <c:pt idx="141">
                  <c:v>235.64</c:v>
                </c:pt>
                <c:pt idx="142">
                  <c:v>234.26</c:v>
                </c:pt>
                <c:pt idx="143">
                  <c:v>234.68</c:v>
                </c:pt>
                <c:pt idx="144">
                  <c:v>235.07</c:v>
                </c:pt>
                <c:pt idx="145">
                  <c:v>235.24</c:v>
                </c:pt>
                <c:pt idx="146">
                  <c:v>234.91</c:v>
                </c:pt>
                <c:pt idx="147">
                  <c:v>235.17</c:v>
                </c:pt>
                <c:pt idx="148">
                  <c:v>235.49</c:v>
                </c:pt>
                <c:pt idx="149">
                  <c:v>235.87</c:v>
                </c:pt>
                <c:pt idx="150">
                  <c:v>235.35</c:v>
                </c:pt>
                <c:pt idx="151">
                  <c:v>234.62</c:v>
                </c:pt>
                <c:pt idx="152">
                  <c:v>232.37</c:v>
                </c:pt>
                <c:pt idx="153">
                  <c:v>232.41</c:v>
                </c:pt>
                <c:pt idx="154">
                  <c:v>234.13</c:v>
                </c:pt>
                <c:pt idx="155">
                  <c:v>234.71</c:v>
                </c:pt>
                <c:pt idx="156">
                  <c:v>234.99</c:v>
                </c:pt>
                <c:pt idx="157">
                  <c:v>231.79</c:v>
                </c:pt>
                <c:pt idx="158">
                  <c:v>230.94</c:v>
                </c:pt>
                <c:pt idx="159">
                  <c:v>230.58</c:v>
                </c:pt>
                <c:pt idx="160">
                  <c:v>232.22</c:v>
                </c:pt>
                <c:pt idx="161">
                  <c:v>232.81</c:v>
                </c:pt>
                <c:pt idx="162">
                  <c:v>232.41</c:v>
                </c:pt>
                <c:pt idx="163">
                  <c:v>233.02</c:v>
                </c:pt>
                <c:pt idx="164">
                  <c:v>232.74</c:v>
                </c:pt>
                <c:pt idx="165">
                  <c:v>231.63</c:v>
                </c:pt>
                <c:pt idx="166">
                  <c:v>233.24</c:v>
                </c:pt>
                <c:pt idx="167">
                  <c:v>234.61</c:v>
                </c:pt>
                <c:pt idx="168">
                  <c:v>236.15</c:v>
                </c:pt>
                <c:pt idx="169">
                  <c:v>233.56</c:v>
                </c:pt>
                <c:pt idx="170">
                  <c:v>234.78</c:v>
                </c:pt>
                <c:pt idx="171">
                  <c:v>234.94</c:v>
                </c:pt>
                <c:pt idx="172">
                  <c:v>234.85</c:v>
                </c:pt>
                <c:pt idx="173">
                  <c:v>236.49</c:v>
                </c:pt>
                <c:pt idx="174">
                  <c:v>237.82</c:v>
                </c:pt>
                <c:pt idx="175">
                  <c:v>237.98</c:v>
                </c:pt>
                <c:pt idx="176">
                  <c:v>237.99</c:v>
                </c:pt>
                <c:pt idx="177">
                  <c:v>238.19</c:v>
                </c:pt>
                <c:pt idx="178">
                  <c:v>238.87</c:v>
                </c:pt>
                <c:pt idx="179">
                  <c:v>239.17</c:v>
                </c:pt>
                <c:pt idx="180">
                  <c:v>238.52</c:v>
                </c:pt>
                <c:pt idx="181">
                  <c:v>238.78</c:v>
                </c:pt>
                <c:pt idx="182">
                  <c:v>238.62</c:v>
                </c:pt>
                <c:pt idx="183">
                  <c:v>237.72</c:v>
                </c:pt>
                <c:pt idx="184">
                  <c:v>238.41</c:v>
                </c:pt>
                <c:pt idx="185">
                  <c:v>238.47</c:v>
                </c:pt>
                <c:pt idx="186">
                  <c:v>239.2</c:v>
                </c:pt>
                <c:pt idx="187">
                  <c:v>239.68</c:v>
                </c:pt>
                <c:pt idx="188">
                  <c:v>240.8</c:v>
                </c:pt>
                <c:pt idx="189">
                  <c:v>241.69</c:v>
                </c:pt>
                <c:pt idx="190">
                  <c:v>242.01</c:v>
                </c:pt>
                <c:pt idx="191">
                  <c:v>242.62</c:v>
                </c:pt>
                <c:pt idx="192">
                  <c:v>243.25</c:v>
                </c:pt>
                <c:pt idx="193">
                  <c:v>243.05</c:v>
                </c:pt>
                <c:pt idx="194">
                  <c:v>243.37</c:v>
                </c:pt>
                <c:pt idx="195">
                  <c:v>243.7</c:v>
                </c:pt>
                <c:pt idx="196">
                  <c:v>243.74</c:v>
                </c:pt>
                <c:pt idx="197">
                  <c:v>244</c:v>
                </c:pt>
                <c:pt idx="198">
                  <c:v>244.18</c:v>
                </c:pt>
                <c:pt idx="199">
                  <c:v>244.33</c:v>
                </c:pt>
                <c:pt idx="200">
                  <c:v>244.83</c:v>
                </c:pt>
                <c:pt idx="201">
                  <c:v>243.72</c:v>
                </c:pt>
                <c:pt idx="202">
                  <c:v>245.09</c:v>
                </c:pt>
                <c:pt idx="203">
                  <c:v>245.33</c:v>
                </c:pt>
                <c:pt idx="204">
                  <c:v>245.45</c:v>
                </c:pt>
                <c:pt idx="205">
                  <c:v>243.39</c:v>
                </c:pt>
                <c:pt idx="206">
                  <c:v>244.81</c:v>
                </c:pt>
                <c:pt idx="207">
                  <c:v>244.95</c:v>
                </c:pt>
                <c:pt idx="208">
                  <c:v>245.7</c:v>
                </c:pt>
                <c:pt idx="209">
                  <c:v>246.08</c:v>
                </c:pt>
                <c:pt idx="210">
                  <c:v>246.33</c:v>
                </c:pt>
                <c:pt idx="211">
                  <c:v>245.49</c:v>
                </c:pt>
                <c:pt idx="212">
                  <c:v>246.55</c:v>
                </c:pt>
                <c:pt idx="213">
                  <c:v>247.43</c:v>
                </c:pt>
                <c:pt idx="214">
                  <c:v>247.31</c:v>
                </c:pt>
                <c:pt idx="215">
                  <c:v>247.37</c:v>
                </c:pt>
                <c:pt idx="216">
                  <c:v>245.65</c:v>
                </c:pt>
                <c:pt idx="217">
                  <c:v>246.62</c:v>
                </c:pt>
                <c:pt idx="218">
                  <c:v>246.52</c:v>
                </c:pt>
                <c:pt idx="219">
                  <c:v>245.8</c:v>
                </c:pt>
                <c:pt idx="220">
                  <c:v>244.95</c:v>
                </c:pt>
                <c:pt idx="221">
                  <c:v>246.72</c:v>
                </c:pt>
                <c:pt idx="222">
                  <c:v>247</c:v>
                </c:pt>
                <c:pt idx="223">
                  <c:v>247.09</c:v>
                </c:pt>
                <c:pt idx="224">
                  <c:v>247.47</c:v>
                </c:pt>
                <c:pt idx="225">
                  <c:v>248.73</c:v>
                </c:pt>
                <c:pt idx="226">
                  <c:v>249.29</c:v>
                </c:pt>
                <c:pt idx="227">
                  <c:v>249.14</c:v>
                </c:pt>
                <c:pt idx="228">
                  <c:v>249.77</c:v>
                </c:pt>
                <c:pt idx="229">
                  <c:v>251.25</c:v>
                </c:pt>
                <c:pt idx="230">
                  <c:v>252.66</c:v>
                </c:pt>
                <c:pt idx="231">
                  <c:v>249.87</c:v>
                </c:pt>
                <c:pt idx="232">
                  <c:v>253.05</c:v>
                </c:pt>
                <c:pt idx="233">
                  <c:v>252.05</c:v>
                </c:pt>
                <c:pt idx="234">
                  <c:v>251.74</c:v>
                </c:pt>
                <c:pt idx="235">
                  <c:v>251.96</c:v>
                </c:pt>
                <c:pt idx="236">
                  <c:v>253</c:v>
                </c:pt>
                <c:pt idx="237">
                  <c:v>254.39</c:v>
                </c:pt>
                <c:pt idx="238">
                  <c:v>255.22</c:v>
                </c:pt>
                <c:pt idx="239">
                  <c:v>255.51</c:v>
                </c:pt>
                <c:pt idx="240">
                  <c:v>254.51</c:v>
                </c:pt>
                <c:pt idx="241">
                  <c:v>255.6</c:v>
                </c:pt>
                <c:pt idx="242">
                  <c:v>258.10000000000002</c:v>
                </c:pt>
                <c:pt idx="243">
                  <c:v>257.24</c:v>
                </c:pt>
                <c:pt idx="244">
                  <c:v>256.86</c:v>
                </c:pt>
                <c:pt idx="245">
                  <c:v>257.44</c:v>
                </c:pt>
                <c:pt idx="246">
                  <c:v>257.06</c:v>
                </c:pt>
                <c:pt idx="247">
                  <c:v>257.04000000000002</c:v>
                </c:pt>
                <c:pt idx="248">
                  <c:v>257.16000000000003</c:v>
                </c:pt>
                <c:pt idx="249">
                  <c:v>257.58999999999997</c:v>
                </c:pt>
                <c:pt idx="250">
                  <c:v>256.81</c:v>
                </c:pt>
                <c:pt idx="251">
                  <c:v>257.54000000000002</c:v>
                </c:pt>
                <c:pt idx="252">
                  <c:v>259.04000000000002</c:v>
                </c:pt>
                <c:pt idx="253">
                  <c:v>260.57</c:v>
                </c:pt>
                <c:pt idx="254">
                  <c:v>261.92</c:v>
                </c:pt>
                <c:pt idx="255">
                  <c:v>262.91000000000003</c:v>
                </c:pt>
                <c:pt idx="256">
                  <c:v>263.97000000000003</c:v>
                </c:pt>
                <c:pt idx="257">
                  <c:v>262.86</c:v>
                </c:pt>
                <c:pt idx="258">
                  <c:v>264.44</c:v>
                </c:pt>
                <c:pt idx="259">
                  <c:v>265.89999999999998</c:v>
                </c:pt>
                <c:pt idx="260">
                  <c:v>266</c:v>
                </c:pt>
                <c:pt idx="261">
                  <c:v>266.76</c:v>
                </c:pt>
                <c:pt idx="262">
                  <c:v>268.31</c:v>
                </c:pt>
                <c:pt idx="263">
                  <c:v>268.85000000000002</c:v>
                </c:pt>
                <c:pt idx="264">
                  <c:v>269.77999999999997</c:v>
                </c:pt>
                <c:pt idx="265">
                  <c:v>271.95999999999998</c:v>
                </c:pt>
                <c:pt idx="266">
                  <c:v>271.45</c:v>
                </c:pt>
                <c:pt idx="267">
                  <c:v>271.99</c:v>
                </c:pt>
                <c:pt idx="268">
                  <c:v>273.49</c:v>
                </c:pt>
                <c:pt idx="269">
                  <c:v>274.01</c:v>
                </c:pt>
                <c:pt idx="270">
                  <c:v>270.85000000000002</c:v>
                </c:pt>
                <c:pt idx="271">
                  <c:v>270.33</c:v>
                </c:pt>
                <c:pt idx="272">
                  <c:v>270.33</c:v>
                </c:pt>
                <c:pt idx="273">
                  <c:v>265.25</c:v>
                </c:pt>
                <c:pt idx="274">
                  <c:v>253.6</c:v>
                </c:pt>
                <c:pt idx="275">
                  <c:v>249.16</c:v>
                </c:pt>
                <c:pt idx="276">
                  <c:v>257.70999999999998</c:v>
                </c:pt>
                <c:pt idx="277">
                  <c:v>248.09</c:v>
                </c:pt>
                <c:pt idx="278">
                  <c:v>243.59</c:v>
                </c:pt>
                <c:pt idx="279">
                  <c:v>252.02</c:v>
                </c:pt>
                <c:pt idx="280">
                  <c:v>253.6</c:v>
                </c:pt>
                <c:pt idx="281">
                  <c:v>254.55</c:v>
                </c:pt>
                <c:pt idx="282">
                  <c:v>258.86</c:v>
                </c:pt>
                <c:pt idx="283">
                  <c:v>262.23</c:v>
                </c:pt>
                <c:pt idx="284">
                  <c:v>260.52999999999997</c:v>
                </c:pt>
                <c:pt idx="285">
                  <c:v>259.99</c:v>
                </c:pt>
                <c:pt idx="286">
                  <c:v>259.7</c:v>
                </c:pt>
                <c:pt idx="287">
                  <c:v>261.25</c:v>
                </c:pt>
                <c:pt idx="288">
                  <c:v>265.11</c:v>
                </c:pt>
                <c:pt idx="289">
                  <c:v>264.24</c:v>
                </c:pt>
                <c:pt idx="290">
                  <c:v>261.29000000000002</c:v>
                </c:pt>
                <c:pt idx="291">
                  <c:v>256.19</c:v>
                </c:pt>
                <c:pt idx="292">
                  <c:v>255.05</c:v>
                </c:pt>
                <c:pt idx="293">
                  <c:v>257.74</c:v>
                </c:pt>
                <c:pt idx="294">
                  <c:v>261.18</c:v>
                </c:pt>
                <c:pt idx="295">
                  <c:v>260.24</c:v>
                </c:pt>
                <c:pt idx="296">
                  <c:v>262.37</c:v>
                </c:pt>
                <c:pt idx="297">
                  <c:v>265.19</c:v>
                </c:pt>
                <c:pt idx="298">
                  <c:v>267.83</c:v>
                </c:pt>
                <c:pt idx="299">
                  <c:v>265.85000000000002</c:v>
                </c:pt>
                <c:pt idx="300">
                  <c:v>264.54000000000002</c:v>
                </c:pt>
                <c:pt idx="301">
                  <c:v>264.31</c:v>
                </c:pt>
                <c:pt idx="302">
                  <c:v>265.08999999999997</c:v>
                </c:pt>
                <c:pt idx="303">
                  <c:v>259.75</c:v>
                </c:pt>
                <c:pt idx="304">
                  <c:v>261.26</c:v>
                </c:pt>
                <c:pt idx="305">
                  <c:v>261.27</c:v>
                </c:pt>
                <c:pt idx="306">
                  <c:v>254.66</c:v>
                </c:pt>
                <c:pt idx="307">
                  <c:v>249.32</c:v>
                </c:pt>
                <c:pt idx="308">
                  <c:v>250.84</c:v>
                </c:pt>
                <c:pt idx="309">
                  <c:v>250.29</c:v>
                </c:pt>
                <c:pt idx="310">
                  <c:v>250.04</c:v>
                </c:pt>
                <c:pt idx="311">
                  <c:v>251.26</c:v>
                </c:pt>
                <c:pt idx="312">
                  <c:v>246.26</c:v>
                </c:pt>
                <c:pt idx="313">
                  <c:v>248.36</c:v>
                </c:pt>
                <c:pt idx="314">
                  <c:v>248.13</c:v>
                </c:pt>
                <c:pt idx="315">
                  <c:v>255.59</c:v>
                </c:pt>
                <c:pt idx="316">
                  <c:v>249.48</c:v>
                </c:pt>
                <c:pt idx="317">
                  <c:v>251.35</c:v>
                </c:pt>
                <c:pt idx="318">
                  <c:v>254.3</c:v>
                </c:pt>
                <c:pt idx="319">
                  <c:v>254.69</c:v>
                </c:pt>
                <c:pt idx="320">
                  <c:v>256.31</c:v>
                </c:pt>
                <c:pt idx="321">
                  <c:v>255.29</c:v>
                </c:pt>
                <c:pt idx="322">
                  <c:v>257.29000000000002</c:v>
                </c:pt>
                <c:pt idx="323">
                  <c:v>259.88</c:v>
                </c:pt>
                <c:pt idx="324">
                  <c:v>260.95999999999998</c:v>
                </c:pt>
                <c:pt idx="325">
                  <c:v>258.88</c:v>
                </c:pt>
                <c:pt idx="326">
                  <c:v>256.83999999999997</c:v>
                </c:pt>
                <c:pt idx="327">
                  <c:v>256.58999999999997</c:v>
                </c:pt>
                <c:pt idx="328">
                  <c:v>252.65</c:v>
                </c:pt>
                <c:pt idx="329">
                  <c:v>252.24</c:v>
                </c:pt>
                <c:pt idx="330">
                  <c:v>255.56</c:v>
                </c:pt>
                <c:pt idx="331">
                  <c:v>256.73</c:v>
                </c:pt>
                <c:pt idx="332">
                  <c:v>255.7</c:v>
                </c:pt>
                <c:pt idx="333">
                  <c:v>253.46</c:v>
                </c:pt>
                <c:pt idx="334">
                  <c:v>254.08</c:v>
                </c:pt>
                <c:pt idx="335">
                  <c:v>250.5</c:v>
                </c:pt>
                <c:pt idx="336">
                  <c:v>252.53</c:v>
                </c:pt>
                <c:pt idx="337">
                  <c:v>257.32</c:v>
                </c:pt>
                <c:pt idx="338">
                  <c:v>256.39999999999998</c:v>
                </c:pt>
                <c:pt idx="339">
                  <c:v>258.27</c:v>
                </c:pt>
                <c:pt idx="340">
                  <c:v>261.3</c:v>
                </c:pt>
                <c:pt idx="341">
                  <c:v>262.61</c:v>
                </c:pt>
                <c:pt idx="342">
                  <c:v>263.37</c:v>
                </c:pt>
                <c:pt idx="343">
                  <c:v>261.11</c:v>
                </c:pt>
                <c:pt idx="344">
                  <c:v>262.16000000000003</c:v>
                </c:pt>
                <c:pt idx="345">
                  <c:v>262.18</c:v>
                </c:pt>
                <c:pt idx="346">
                  <c:v>261.98</c:v>
                </c:pt>
                <c:pt idx="347">
                  <c:v>262.39</c:v>
                </c:pt>
                <c:pt idx="348">
                  <c:v>263.25</c:v>
                </c:pt>
                <c:pt idx="349">
                  <c:v>262.04000000000002</c:v>
                </c:pt>
                <c:pt idx="350">
                  <c:v>261.83999999999997</c:v>
                </c:pt>
                <c:pt idx="351">
                  <c:v>262.61</c:v>
                </c:pt>
                <c:pt idx="352">
                  <c:v>258.92</c:v>
                </c:pt>
                <c:pt idx="353">
                  <c:v>261.49</c:v>
                </c:pt>
                <c:pt idx="354">
                  <c:v>261.33</c:v>
                </c:pt>
                <c:pt idx="355">
                  <c:v>263.33999999999997</c:v>
                </c:pt>
                <c:pt idx="356">
                  <c:v>265.2</c:v>
                </c:pt>
                <c:pt idx="357">
                  <c:v>265.13</c:v>
                </c:pt>
                <c:pt idx="358">
                  <c:v>266.01</c:v>
                </c:pt>
                <c:pt idx="359">
                  <c:v>267.22000000000003</c:v>
                </c:pt>
                <c:pt idx="360">
                  <c:v>267.52999999999997</c:v>
                </c:pt>
                <c:pt idx="361">
                  <c:v>269.12</c:v>
                </c:pt>
                <c:pt idx="362">
                  <c:v>269</c:v>
                </c:pt>
                <c:pt idx="363">
                  <c:v>268.63</c:v>
                </c:pt>
                <c:pt idx="364">
                  <c:v>268.88</c:v>
                </c:pt>
                <c:pt idx="365">
                  <c:v>267.45</c:v>
                </c:pt>
                <c:pt idx="366">
                  <c:v>267.07</c:v>
                </c:pt>
                <c:pt idx="367">
                  <c:v>265.69</c:v>
                </c:pt>
                <c:pt idx="368">
                  <c:v>267.69</c:v>
                </c:pt>
                <c:pt idx="369">
                  <c:v>265.83</c:v>
                </c:pt>
                <c:pt idx="370">
                  <c:v>266.62</c:v>
                </c:pt>
                <c:pt idx="371">
                  <c:v>261.38</c:v>
                </c:pt>
                <c:pt idx="372">
                  <c:v>263.02</c:v>
                </c:pt>
                <c:pt idx="373">
                  <c:v>261.45999999999998</c:v>
                </c:pt>
                <c:pt idx="374">
                  <c:v>260.79000000000002</c:v>
                </c:pt>
                <c:pt idx="375">
                  <c:v>263.37</c:v>
                </c:pt>
                <c:pt idx="376">
                  <c:v>261.52</c:v>
                </c:pt>
                <c:pt idx="377">
                  <c:v>262.67</c:v>
                </c:pt>
                <c:pt idx="378">
                  <c:v>263.19</c:v>
                </c:pt>
                <c:pt idx="379">
                  <c:v>264.89</c:v>
                </c:pt>
                <c:pt idx="380">
                  <c:v>268.57</c:v>
                </c:pt>
                <c:pt idx="381">
                  <c:v>270.11</c:v>
                </c:pt>
                <c:pt idx="382">
                  <c:v>268.58999999999997</c:v>
                </c:pt>
                <c:pt idx="383">
                  <c:v>269.64</c:v>
                </c:pt>
                <c:pt idx="384">
                  <c:v>270.67</c:v>
                </c:pt>
                <c:pt idx="385">
                  <c:v>270.83999999999997</c:v>
                </c:pt>
                <c:pt idx="386">
                  <c:v>270.43</c:v>
                </c:pt>
                <c:pt idx="387">
                  <c:v>272.02999999999997</c:v>
                </c:pt>
                <c:pt idx="388">
                  <c:v>271.45</c:v>
                </c:pt>
                <c:pt idx="389">
                  <c:v>271.48</c:v>
                </c:pt>
                <c:pt idx="390">
                  <c:v>271.06</c:v>
                </c:pt>
                <c:pt idx="391">
                  <c:v>272.58</c:v>
                </c:pt>
                <c:pt idx="392">
                  <c:v>273.20999999999998</c:v>
                </c:pt>
                <c:pt idx="393">
                  <c:v>274.97000000000003</c:v>
                </c:pt>
                <c:pt idx="394">
                  <c:v>272.33999999999997</c:v>
                </c:pt>
                <c:pt idx="395">
                  <c:v>271.35000000000002</c:v>
                </c:pt>
                <c:pt idx="396">
                  <c:v>272.33999999999997</c:v>
                </c:pt>
                <c:pt idx="397">
                  <c:v>272.10000000000002</c:v>
                </c:pt>
                <c:pt idx="398">
                  <c:v>271.14999999999998</c:v>
                </c:pt>
                <c:pt idx="399">
                  <c:v>274.23</c:v>
                </c:pt>
                <c:pt idx="400">
                  <c:v>275.08</c:v>
                </c:pt>
                <c:pt idx="401">
                  <c:v>277.06</c:v>
                </c:pt>
                <c:pt idx="402">
                  <c:v>276.77</c:v>
                </c:pt>
                <c:pt idx="403">
                  <c:v>276.74</c:v>
                </c:pt>
                <c:pt idx="404">
                  <c:v>274.26</c:v>
                </c:pt>
                <c:pt idx="405">
                  <c:v>273.69</c:v>
                </c:pt>
                <c:pt idx="406">
                  <c:v>274.38</c:v>
                </c:pt>
                <c:pt idx="407">
                  <c:v>272.13</c:v>
                </c:pt>
                <c:pt idx="408">
                  <c:v>275.23</c:v>
                </c:pt>
                <c:pt idx="409">
                  <c:v>275.24</c:v>
                </c:pt>
                <c:pt idx="410">
                  <c:v>276.89</c:v>
                </c:pt>
                <c:pt idx="411">
                  <c:v>277.52</c:v>
                </c:pt>
                <c:pt idx="412">
                  <c:v>277.39</c:v>
                </c:pt>
                <c:pt idx="413">
                  <c:v>277.24</c:v>
                </c:pt>
                <c:pt idx="414">
                  <c:v>278.17</c:v>
                </c:pt>
                <c:pt idx="415">
                  <c:v>280.39999999999998</c:v>
                </c:pt>
                <c:pt idx="416">
                  <c:v>281.10000000000002</c:v>
                </c:pt>
                <c:pt idx="417">
                  <c:v>281.57</c:v>
                </c:pt>
                <c:pt idx="418">
                  <c:v>281.32</c:v>
                </c:pt>
                <c:pt idx="419">
                  <c:v>280.99</c:v>
                </c:pt>
                <c:pt idx="420">
                  <c:v>280.39999999999998</c:v>
                </c:pt>
                <c:pt idx="421">
                  <c:v>279.63</c:v>
                </c:pt>
                <c:pt idx="422">
                  <c:v>278.77</c:v>
                </c:pt>
                <c:pt idx="423">
                  <c:v>278.49</c:v>
                </c:pt>
                <c:pt idx="424">
                  <c:v>279.62</c:v>
                </c:pt>
                <c:pt idx="425">
                  <c:v>278.75</c:v>
                </c:pt>
                <c:pt idx="426">
                  <c:v>279.95999999999998</c:v>
                </c:pt>
                <c:pt idx="427">
                  <c:v>281.68</c:v>
                </c:pt>
                <c:pt idx="428">
                  <c:v>281.68</c:v>
                </c:pt>
                <c:pt idx="429">
                  <c:v>280.74</c:v>
                </c:pt>
                <c:pt idx="430">
                  <c:v>281.25</c:v>
                </c:pt>
                <c:pt idx="431">
                  <c:v>282.48</c:v>
                </c:pt>
                <c:pt idx="432">
                  <c:v>282.88</c:v>
                </c:pt>
                <c:pt idx="433">
                  <c:v>284.72000000000003</c:v>
                </c:pt>
                <c:pt idx="434">
                  <c:v>283.32</c:v>
                </c:pt>
                <c:pt idx="435">
                  <c:v>283.43</c:v>
                </c:pt>
                <c:pt idx="436">
                  <c:v>282.38</c:v>
                </c:pt>
                <c:pt idx="437">
                  <c:v>283.06</c:v>
                </c:pt>
                <c:pt idx="438">
                  <c:v>282.91000000000003</c:v>
                </c:pt>
                <c:pt idx="439">
                  <c:v>283.91000000000003</c:v>
                </c:pt>
                <c:pt idx="440">
                  <c:v>284.07</c:v>
                </c:pt>
                <c:pt idx="441">
                  <c:v>284.25</c:v>
                </c:pt>
                <c:pt idx="442">
                  <c:v>280.68</c:v>
                </c:pt>
                <c:pt idx="443">
                  <c:v>279.27</c:v>
                </c:pt>
                <c:pt idx="444">
                  <c:v>278.57</c:v>
                </c:pt>
                <c:pt idx="445">
                  <c:v>279.81</c:v>
                </c:pt>
                <c:pt idx="446">
                  <c:v>271.13</c:v>
                </c:pt>
                <c:pt idx="447">
                  <c:v>263.8</c:v>
                </c:pt>
                <c:pt idx="448">
                  <c:v>265.76</c:v>
                </c:pt>
                <c:pt idx="449">
                  <c:v>267.64</c:v>
                </c:pt>
                <c:pt idx="450">
                  <c:v>269.37</c:v>
                </c:pt>
                <c:pt idx="451">
                  <c:v>270.82</c:v>
                </c:pt>
                <c:pt idx="452">
                  <c:v>268.29000000000002</c:v>
                </c:pt>
                <c:pt idx="453">
                  <c:v>268.77999999999997</c:v>
                </c:pt>
                <c:pt idx="454">
                  <c:v>267.75</c:v>
                </c:pt>
                <c:pt idx="455">
                  <c:v>262.08999999999997</c:v>
                </c:pt>
                <c:pt idx="456">
                  <c:v>258.27</c:v>
                </c:pt>
                <c:pt idx="457">
                  <c:v>259.77</c:v>
                </c:pt>
                <c:pt idx="458">
                  <c:v>255.92</c:v>
                </c:pt>
                <c:pt idx="459">
                  <c:v>253.54</c:v>
                </c:pt>
                <c:pt idx="460">
                  <c:v>256.73</c:v>
                </c:pt>
                <c:pt idx="461">
                  <c:v>263.56</c:v>
                </c:pt>
                <c:pt idx="462">
                  <c:v>263.81</c:v>
                </c:pt>
                <c:pt idx="463">
                  <c:v>263.04000000000002</c:v>
                </c:pt>
                <c:pt idx="464">
                  <c:v>264.76</c:v>
                </c:pt>
                <c:pt idx="465">
                  <c:v>266.62</c:v>
                </c:pt>
                <c:pt idx="466">
                  <c:v>270.35000000000002</c:v>
                </c:pt>
                <c:pt idx="467">
                  <c:v>272.44</c:v>
                </c:pt>
                <c:pt idx="468">
                  <c:v>269.47000000000003</c:v>
                </c:pt>
                <c:pt idx="469">
                  <c:v>265.39</c:v>
                </c:pt>
                <c:pt idx="470">
                  <c:v>264.66000000000003</c:v>
                </c:pt>
                <c:pt idx="471">
                  <c:v>261.93</c:v>
                </c:pt>
                <c:pt idx="472">
                  <c:v>260.52999999999997</c:v>
                </c:pt>
                <c:pt idx="473">
                  <c:v>264.62</c:v>
                </c:pt>
                <c:pt idx="474">
                  <c:v>261.56</c:v>
                </c:pt>
                <c:pt idx="475">
                  <c:v>256.76</c:v>
                </c:pt>
                <c:pt idx="476">
                  <c:v>258.58</c:v>
                </c:pt>
                <c:pt idx="477">
                  <c:v>256.68</c:v>
                </c:pt>
                <c:pt idx="478">
                  <c:v>258.89999999999998</c:v>
                </c:pt>
                <c:pt idx="479">
                  <c:v>259.20999999999998</c:v>
                </c:pt>
                <c:pt idx="480">
                  <c:v>261.81</c:v>
                </c:pt>
                <c:pt idx="481">
                  <c:v>265.82</c:v>
                </c:pt>
                <c:pt idx="482">
                  <c:v>266.81</c:v>
                </c:pt>
                <c:pt idx="483">
                  <c:v>270.77</c:v>
                </c:pt>
                <c:pt idx="484">
                  <c:v>263.35000000000002</c:v>
                </c:pt>
                <c:pt idx="485">
                  <c:v>256.07</c:v>
                </c:pt>
                <c:pt idx="486">
                  <c:v>256.25</c:v>
                </c:pt>
                <c:pt idx="487">
                  <c:v>252.34</c:v>
                </c:pt>
                <c:pt idx="488">
                  <c:v>256.11</c:v>
                </c:pt>
                <c:pt idx="489">
                  <c:v>258.93</c:v>
                </c:pt>
                <c:pt idx="490">
                  <c:v>257.70999999999998</c:v>
                </c:pt>
                <c:pt idx="491">
                  <c:v>253.54</c:v>
                </c:pt>
                <c:pt idx="492">
                  <c:v>247.37</c:v>
                </c:pt>
                <c:pt idx="493">
                  <c:v>247.13</c:v>
                </c:pt>
                <c:pt idx="494">
                  <c:v>243.3</c:v>
                </c:pt>
                <c:pt idx="495">
                  <c:v>238.71</c:v>
                </c:pt>
                <c:pt idx="496">
                  <c:v>235.52</c:v>
                </c:pt>
                <c:pt idx="497">
                  <c:v>229.92</c:v>
                </c:pt>
                <c:pt idx="498">
                  <c:v>229.42</c:v>
                </c:pt>
                <c:pt idx="499">
                  <c:v>234.52</c:v>
                </c:pt>
                <c:pt idx="500">
                  <c:v>241.87</c:v>
                </c:pt>
                <c:pt idx="501">
                  <c:v>242.87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BD-4D7C-8B04-4644D7E94208}"/>
            </c:ext>
          </c:extLst>
        </c:ser>
        <c:ser>
          <c:idx val="2"/>
          <c:order val="1"/>
          <c:tx>
            <c:strRef>
              <c:f>'ATR Trailing Stop (21,3,HL)'!$D$1</c:f>
              <c:strCache>
                <c:ptCount val="1"/>
                <c:pt idx="0">
                  <c:v> high 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'ATR Trailing Stop (21,3,HL)'!$B$2:$B$503</c:f>
              <c:numCache>
                <c:formatCode>mm/dd/yy;@</c:formatCode>
                <c:ptCount val="502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</c:numCache>
            </c:numRef>
          </c:cat>
          <c:val>
            <c:numRef>
              <c:f>'ATR Trailing Stop (21,3,HL)'!$D$2:$D$503</c:f>
              <c:numCache>
                <c:formatCode>_("$"* #,##0.00_);_("$"* \(#,##0.00\);_("$"* "-"??_);_(@_)</c:formatCode>
                <c:ptCount val="502"/>
                <c:pt idx="0">
                  <c:v>213.35</c:v>
                </c:pt>
                <c:pt idx="1">
                  <c:v>214.22</c:v>
                </c:pt>
                <c:pt idx="2">
                  <c:v>214.06</c:v>
                </c:pt>
                <c:pt idx="3">
                  <c:v>215.17</c:v>
                </c:pt>
                <c:pt idx="4">
                  <c:v>214.53</c:v>
                </c:pt>
                <c:pt idx="5">
                  <c:v>214.89</c:v>
                </c:pt>
                <c:pt idx="6">
                  <c:v>214.55</c:v>
                </c:pt>
                <c:pt idx="7">
                  <c:v>214.22</c:v>
                </c:pt>
                <c:pt idx="8">
                  <c:v>214.84</c:v>
                </c:pt>
                <c:pt idx="9">
                  <c:v>214.25</c:v>
                </c:pt>
                <c:pt idx="10">
                  <c:v>214.27</c:v>
                </c:pt>
                <c:pt idx="11">
                  <c:v>214.46</c:v>
                </c:pt>
                <c:pt idx="12">
                  <c:v>214.75</c:v>
                </c:pt>
                <c:pt idx="13">
                  <c:v>214.28</c:v>
                </c:pt>
                <c:pt idx="14">
                  <c:v>215.48</c:v>
                </c:pt>
                <c:pt idx="15">
                  <c:v>216.89</c:v>
                </c:pt>
                <c:pt idx="16">
                  <c:v>217.02</c:v>
                </c:pt>
                <c:pt idx="17">
                  <c:v>216.91</c:v>
                </c:pt>
                <c:pt idx="18">
                  <c:v>215.59</c:v>
                </c:pt>
                <c:pt idx="19">
                  <c:v>215.03</c:v>
                </c:pt>
                <c:pt idx="20">
                  <c:v>215.96</c:v>
                </c:pt>
                <c:pt idx="21">
                  <c:v>215.5</c:v>
                </c:pt>
                <c:pt idx="22">
                  <c:v>216.87</c:v>
                </c:pt>
                <c:pt idx="23">
                  <c:v>216.66</c:v>
                </c:pt>
                <c:pt idx="24">
                  <c:v>216.97</c:v>
                </c:pt>
                <c:pt idx="25">
                  <c:v>216.72</c:v>
                </c:pt>
                <c:pt idx="26">
                  <c:v>218.19</c:v>
                </c:pt>
                <c:pt idx="27">
                  <c:v>218.97</c:v>
                </c:pt>
                <c:pt idx="28">
                  <c:v>220.19</c:v>
                </c:pt>
                <c:pt idx="29">
                  <c:v>220.8</c:v>
                </c:pt>
                <c:pt idx="30">
                  <c:v>222.15</c:v>
                </c:pt>
                <c:pt idx="31">
                  <c:v>222.16</c:v>
                </c:pt>
                <c:pt idx="32">
                  <c:v>222.1</c:v>
                </c:pt>
                <c:pt idx="33">
                  <c:v>223.62</c:v>
                </c:pt>
                <c:pt idx="34">
                  <c:v>223.47</c:v>
                </c:pt>
                <c:pt idx="35">
                  <c:v>223.81</c:v>
                </c:pt>
                <c:pt idx="36">
                  <c:v>223.71</c:v>
                </c:pt>
                <c:pt idx="37">
                  <c:v>224.2</c:v>
                </c:pt>
                <c:pt idx="38">
                  <c:v>223.86</c:v>
                </c:pt>
                <c:pt idx="39">
                  <c:v>227.04</c:v>
                </c:pt>
                <c:pt idx="40">
                  <c:v>226.34</c:v>
                </c:pt>
                <c:pt idx="41">
                  <c:v>225.43</c:v>
                </c:pt>
                <c:pt idx="42">
                  <c:v>224.97</c:v>
                </c:pt>
                <c:pt idx="43">
                  <c:v>224.64</c:v>
                </c:pt>
                <c:pt idx="44">
                  <c:v>224.51</c:v>
                </c:pt>
                <c:pt idx="45">
                  <c:v>224.13</c:v>
                </c:pt>
                <c:pt idx="46">
                  <c:v>224.87</c:v>
                </c:pt>
                <c:pt idx="47">
                  <c:v>224.72</c:v>
                </c:pt>
                <c:pt idx="48">
                  <c:v>224.13</c:v>
                </c:pt>
                <c:pt idx="49">
                  <c:v>226.21</c:v>
                </c:pt>
                <c:pt idx="50">
                  <c:v>225.99</c:v>
                </c:pt>
                <c:pt idx="51">
                  <c:v>225.8</c:v>
                </c:pt>
                <c:pt idx="52">
                  <c:v>225.22</c:v>
                </c:pt>
                <c:pt idx="53">
                  <c:v>225.46</c:v>
                </c:pt>
                <c:pt idx="54">
                  <c:v>222.61</c:v>
                </c:pt>
                <c:pt idx="55">
                  <c:v>223.31</c:v>
                </c:pt>
                <c:pt idx="56">
                  <c:v>223.02</c:v>
                </c:pt>
                <c:pt idx="57">
                  <c:v>221.96</c:v>
                </c:pt>
                <c:pt idx="58">
                  <c:v>223.75</c:v>
                </c:pt>
                <c:pt idx="59">
                  <c:v>223.75</c:v>
                </c:pt>
                <c:pt idx="60">
                  <c:v>224.43</c:v>
                </c:pt>
                <c:pt idx="61">
                  <c:v>224.42</c:v>
                </c:pt>
                <c:pt idx="62">
                  <c:v>223.96</c:v>
                </c:pt>
                <c:pt idx="63">
                  <c:v>223.53</c:v>
                </c:pt>
                <c:pt idx="64">
                  <c:v>225.25</c:v>
                </c:pt>
                <c:pt idx="65">
                  <c:v>223.97</c:v>
                </c:pt>
                <c:pt idx="66">
                  <c:v>223.93</c:v>
                </c:pt>
                <c:pt idx="67">
                  <c:v>224.18</c:v>
                </c:pt>
                <c:pt idx="68">
                  <c:v>223.15</c:v>
                </c:pt>
                <c:pt idx="69">
                  <c:v>222.95</c:v>
                </c:pt>
                <c:pt idx="70">
                  <c:v>222.5</c:v>
                </c:pt>
                <c:pt idx="71">
                  <c:v>222.58</c:v>
                </c:pt>
                <c:pt idx="72">
                  <c:v>222.5</c:v>
                </c:pt>
                <c:pt idx="73">
                  <c:v>222.94</c:v>
                </c:pt>
                <c:pt idx="74">
                  <c:v>223.79</c:v>
                </c:pt>
                <c:pt idx="75">
                  <c:v>223.28</c:v>
                </c:pt>
                <c:pt idx="76">
                  <c:v>225.27</c:v>
                </c:pt>
                <c:pt idx="77">
                  <c:v>226.73</c:v>
                </c:pt>
                <c:pt idx="78">
                  <c:v>227.28</c:v>
                </c:pt>
                <c:pt idx="79">
                  <c:v>226.73</c:v>
                </c:pt>
                <c:pt idx="80">
                  <c:v>226.71</c:v>
                </c:pt>
                <c:pt idx="81">
                  <c:v>226.94</c:v>
                </c:pt>
                <c:pt idx="82">
                  <c:v>226.76</c:v>
                </c:pt>
                <c:pt idx="83">
                  <c:v>226.66</c:v>
                </c:pt>
                <c:pt idx="84">
                  <c:v>226.71</c:v>
                </c:pt>
                <c:pt idx="85">
                  <c:v>227.46</c:v>
                </c:pt>
                <c:pt idx="86">
                  <c:v>227.65</c:v>
                </c:pt>
                <c:pt idx="87">
                  <c:v>227.91</c:v>
                </c:pt>
                <c:pt idx="88">
                  <c:v>227.61</c:v>
                </c:pt>
                <c:pt idx="89">
                  <c:v>227.32</c:v>
                </c:pt>
                <c:pt idx="90">
                  <c:v>227.19</c:v>
                </c:pt>
                <c:pt idx="91">
                  <c:v>228.15</c:v>
                </c:pt>
                <c:pt idx="92">
                  <c:v>228.36</c:v>
                </c:pt>
                <c:pt idx="93">
                  <c:v>226.44</c:v>
                </c:pt>
                <c:pt idx="94">
                  <c:v>225.59</c:v>
                </c:pt>
                <c:pt idx="95">
                  <c:v>226.86</c:v>
                </c:pt>
                <c:pt idx="96">
                  <c:v>227.45</c:v>
                </c:pt>
                <c:pt idx="97">
                  <c:v>227.96</c:v>
                </c:pt>
                <c:pt idx="98">
                  <c:v>228.42</c:v>
                </c:pt>
                <c:pt idx="99">
                  <c:v>229.7</c:v>
                </c:pt>
                <c:pt idx="100">
                  <c:v>229.53</c:v>
                </c:pt>
                <c:pt idx="101">
                  <c:v>229.43</c:v>
                </c:pt>
                <c:pt idx="102">
                  <c:v>229.51</c:v>
                </c:pt>
                <c:pt idx="103">
                  <c:v>230.94</c:v>
                </c:pt>
                <c:pt idx="104">
                  <c:v>231.86</c:v>
                </c:pt>
                <c:pt idx="105">
                  <c:v>231.81</c:v>
                </c:pt>
                <c:pt idx="106">
                  <c:v>231.51</c:v>
                </c:pt>
                <c:pt idx="107">
                  <c:v>231.45</c:v>
                </c:pt>
                <c:pt idx="108">
                  <c:v>231.84</c:v>
                </c:pt>
                <c:pt idx="109">
                  <c:v>232.48</c:v>
                </c:pt>
                <c:pt idx="110">
                  <c:v>230.97</c:v>
                </c:pt>
                <c:pt idx="111">
                  <c:v>232.1</c:v>
                </c:pt>
                <c:pt idx="112">
                  <c:v>232.35</c:v>
                </c:pt>
                <c:pt idx="113">
                  <c:v>231.44</c:v>
                </c:pt>
                <c:pt idx="114">
                  <c:v>231.54</c:v>
                </c:pt>
                <c:pt idx="115">
                  <c:v>233.35</c:v>
                </c:pt>
                <c:pt idx="116">
                  <c:v>232.9</c:v>
                </c:pt>
                <c:pt idx="117">
                  <c:v>232.26</c:v>
                </c:pt>
                <c:pt idx="118">
                  <c:v>232.21</c:v>
                </c:pt>
                <c:pt idx="119">
                  <c:v>232.19</c:v>
                </c:pt>
                <c:pt idx="120">
                  <c:v>233.02</c:v>
                </c:pt>
                <c:pt idx="121">
                  <c:v>232.06</c:v>
                </c:pt>
                <c:pt idx="122">
                  <c:v>232.38</c:v>
                </c:pt>
                <c:pt idx="123">
                  <c:v>232.39</c:v>
                </c:pt>
                <c:pt idx="124">
                  <c:v>231.42</c:v>
                </c:pt>
                <c:pt idx="125">
                  <c:v>232.06</c:v>
                </c:pt>
                <c:pt idx="126">
                  <c:v>231.71</c:v>
                </c:pt>
                <c:pt idx="127">
                  <c:v>230.77</c:v>
                </c:pt>
                <c:pt idx="128">
                  <c:v>231.01</c:v>
                </c:pt>
                <c:pt idx="129">
                  <c:v>231.51</c:v>
                </c:pt>
                <c:pt idx="130">
                  <c:v>231.27</c:v>
                </c:pt>
                <c:pt idx="131">
                  <c:v>232.84</c:v>
                </c:pt>
                <c:pt idx="132">
                  <c:v>233.18</c:v>
                </c:pt>
                <c:pt idx="133">
                  <c:v>234.53</c:v>
                </c:pt>
                <c:pt idx="134">
                  <c:v>234.47</c:v>
                </c:pt>
                <c:pt idx="135">
                  <c:v>234.29</c:v>
                </c:pt>
                <c:pt idx="136">
                  <c:v>235.51</c:v>
                </c:pt>
                <c:pt idx="137">
                  <c:v>235.91</c:v>
                </c:pt>
                <c:pt idx="138">
                  <c:v>235.43</c:v>
                </c:pt>
                <c:pt idx="139">
                  <c:v>235.49</c:v>
                </c:pt>
                <c:pt idx="140">
                  <c:v>236.28</c:v>
                </c:pt>
                <c:pt idx="141">
                  <c:v>236.27</c:v>
                </c:pt>
                <c:pt idx="142">
                  <c:v>236.47</c:v>
                </c:pt>
                <c:pt idx="143">
                  <c:v>235.57</c:v>
                </c:pt>
                <c:pt idx="144">
                  <c:v>235.97</c:v>
                </c:pt>
                <c:pt idx="145">
                  <c:v>235.99</c:v>
                </c:pt>
                <c:pt idx="146">
                  <c:v>236.09</c:v>
                </c:pt>
                <c:pt idx="147">
                  <c:v>235.84</c:v>
                </c:pt>
                <c:pt idx="148">
                  <c:v>236.27</c:v>
                </c:pt>
                <c:pt idx="149">
                  <c:v>236.34</c:v>
                </c:pt>
                <c:pt idx="150">
                  <c:v>237.33</c:v>
                </c:pt>
                <c:pt idx="151">
                  <c:v>235.81</c:v>
                </c:pt>
                <c:pt idx="152">
                  <c:v>234.98</c:v>
                </c:pt>
                <c:pt idx="153">
                  <c:v>233.42</c:v>
                </c:pt>
                <c:pt idx="154">
                  <c:v>235.31</c:v>
                </c:pt>
                <c:pt idx="155">
                  <c:v>235.51</c:v>
                </c:pt>
                <c:pt idx="156">
                  <c:v>236.06</c:v>
                </c:pt>
                <c:pt idx="157">
                  <c:v>235.13</c:v>
                </c:pt>
                <c:pt idx="158">
                  <c:v>232.83</c:v>
                </c:pt>
                <c:pt idx="159">
                  <c:v>231.89</c:v>
                </c:pt>
                <c:pt idx="160">
                  <c:v>234.2</c:v>
                </c:pt>
                <c:pt idx="161">
                  <c:v>233.65</c:v>
                </c:pt>
                <c:pt idx="162">
                  <c:v>233.78</c:v>
                </c:pt>
                <c:pt idx="163">
                  <c:v>234.19</c:v>
                </c:pt>
                <c:pt idx="164">
                  <c:v>233.8</c:v>
                </c:pt>
                <c:pt idx="165">
                  <c:v>233.75</c:v>
                </c:pt>
                <c:pt idx="166">
                  <c:v>234.87</c:v>
                </c:pt>
                <c:pt idx="167">
                  <c:v>236.25</c:v>
                </c:pt>
                <c:pt idx="168">
                  <c:v>236.78</c:v>
                </c:pt>
                <c:pt idx="169">
                  <c:v>236.01</c:v>
                </c:pt>
                <c:pt idx="170">
                  <c:v>235.78</c:v>
                </c:pt>
                <c:pt idx="171">
                  <c:v>235.77</c:v>
                </c:pt>
                <c:pt idx="172">
                  <c:v>235.62</c:v>
                </c:pt>
                <c:pt idx="173">
                  <c:v>237.71</c:v>
                </c:pt>
                <c:pt idx="174">
                  <c:v>238.46</c:v>
                </c:pt>
                <c:pt idx="175">
                  <c:v>238.57</c:v>
                </c:pt>
                <c:pt idx="176">
                  <c:v>238.68</c:v>
                </c:pt>
                <c:pt idx="177">
                  <c:v>238.88</c:v>
                </c:pt>
                <c:pt idx="178">
                  <c:v>239.67</c:v>
                </c:pt>
                <c:pt idx="179">
                  <c:v>239.62</c:v>
                </c:pt>
                <c:pt idx="180">
                  <c:v>239.74</c:v>
                </c:pt>
                <c:pt idx="181">
                  <c:v>239.54</c:v>
                </c:pt>
                <c:pt idx="182">
                  <c:v>239.2</c:v>
                </c:pt>
                <c:pt idx="183">
                  <c:v>239.13</c:v>
                </c:pt>
                <c:pt idx="184">
                  <c:v>239.27</c:v>
                </c:pt>
                <c:pt idx="185">
                  <c:v>240.03</c:v>
                </c:pt>
                <c:pt idx="186">
                  <c:v>239.98</c:v>
                </c:pt>
                <c:pt idx="187">
                  <c:v>240.82</c:v>
                </c:pt>
                <c:pt idx="188">
                  <c:v>241.78</c:v>
                </c:pt>
                <c:pt idx="189">
                  <c:v>242.33</c:v>
                </c:pt>
                <c:pt idx="190">
                  <c:v>242.85</c:v>
                </c:pt>
                <c:pt idx="191">
                  <c:v>244.04</c:v>
                </c:pt>
                <c:pt idx="192">
                  <c:v>244.06</c:v>
                </c:pt>
                <c:pt idx="193">
                  <c:v>244.06</c:v>
                </c:pt>
                <c:pt idx="194">
                  <c:v>244.4</c:v>
                </c:pt>
                <c:pt idx="195">
                  <c:v>244.37</c:v>
                </c:pt>
                <c:pt idx="196">
                  <c:v>244.41</c:v>
                </c:pt>
                <c:pt idx="197">
                  <c:v>244.61</c:v>
                </c:pt>
                <c:pt idx="198">
                  <c:v>244.84</c:v>
                </c:pt>
                <c:pt idx="199">
                  <c:v>244.85</c:v>
                </c:pt>
                <c:pt idx="200">
                  <c:v>245.26</c:v>
                </c:pt>
                <c:pt idx="201">
                  <c:v>245.14</c:v>
                </c:pt>
                <c:pt idx="202">
                  <c:v>246.4</c:v>
                </c:pt>
                <c:pt idx="203">
                  <c:v>246.75</c:v>
                </c:pt>
                <c:pt idx="204">
                  <c:v>246.1</c:v>
                </c:pt>
                <c:pt idx="205">
                  <c:v>245.6</c:v>
                </c:pt>
                <c:pt idx="206">
                  <c:v>245.59</c:v>
                </c:pt>
                <c:pt idx="207">
                  <c:v>247.12</c:v>
                </c:pt>
                <c:pt idx="208">
                  <c:v>246.84</c:v>
                </c:pt>
                <c:pt idx="209">
                  <c:v>246.69</c:v>
                </c:pt>
                <c:pt idx="210">
                  <c:v>247.63</c:v>
                </c:pt>
                <c:pt idx="211">
                  <c:v>246.98</c:v>
                </c:pt>
                <c:pt idx="212">
                  <c:v>247.7</c:v>
                </c:pt>
                <c:pt idx="213">
                  <c:v>248.18</c:v>
                </c:pt>
                <c:pt idx="214">
                  <c:v>248.52</c:v>
                </c:pt>
                <c:pt idx="215">
                  <c:v>248.39</c:v>
                </c:pt>
                <c:pt idx="216">
                  <c:v>247.6</c:v>
                </c:pt>
                <c:pt idx="217">
                  <c:v>247.5</c:v>
                </c:pt>
                <c:pt idx="218">
                  <c:v>247.79</c:v>
                </c:pt>
                <c:pt idx="219">
                  <c:v>247.08</c:v>
                </c:pt>
                <c:pt idx="220">
                  <c:v>246.48</c:v>
                </c:pt>
                <c:pt idx="221">
                  <c:v>248.22</c:v>
                </c:pt>
                <c:pt idx="222">
                  <c:v>247.79</c:v>
                </c:pt>
                <c:pt idx="223">
                  <c:v>247.73</c:v>
                </c:pt>
                <c:pt idx="224">
                  <c:v>249.33</c:v>
                </c:pt>
                <c:pt idx="225">
                  <c:v>249.28</c:v>
                </c:pt>
                <c:pt idx="226">
                  <c:v>249.6</c:v>
                </c:pt>
                <c:pt idx="227">
                  <c:v>249.86</c:v>
                </c:pt>
                <c:pt idx="228">
                  <c:v>251.92</c:v>
                </c:pt>
                <c:pt idx="229">
                  <c:v>252.62</c:v>
                </c:pt>
                <c:pt idx="230">
                  <c:v>254.94</c:v>
                </c:pt>
                <c:pt idx="231">
                  <c:v>254.23</c:v>
                </c:pt>
                <c:pt idx="232">
                  <c:v>255.65</c:v>
                </c:pt>
                <c:pt idx="233">
                  <c:v>254.07</c:v>
                </c:pt>
                <c:pt idx="234">
                  <c:v>252.71</c:v>
                </c:pt>
                <c:pt idx="235">
                  <c:v>253.38</c:v>
                </c:pt>
                <c:pt idx="236">
                  <c:v>254.43</c:v>
                </c:pt>
                <c:pt idx="237">
                  <c:v>255.25</c:v>
                </c:pt>
                <c:pt idx="238">
                  <c:v>256.14999999999998</c:v>
                </c:pt>
                <c:pt idx="239">
                  <c:v>256.38</c:v>
                </c:pt>
                <c:pt idx="240">
                  <c:v>256.06</c:v>
                </c:pt>
                <c:pt idx="241">
                  <c:v>257.19</c:v>
                </c:pt>
                <c:pt idx="242">
                  <c:v>258.7</c:v>
                </c:pt>
                <c:pt idx="243">
                  <c:v>258.63</c:v>
                </c:pt>
                <c:pt idx="244">
                  <c:v>258.44</c:v>
                </c:pt>
                <c:pt idx="245">
                  <c:v>258.49</c:v>
                </c:pt>
                <c:pt idx="246">
                  <c:v>257.77</c:v>
                </c:pt>
                <c:pt idx="247">
                  <c:v>257.58</c:v>
                </c:pt>
                <c:pt idx="248">
                  <c:v>257.86</c:v>
                </c:pt>
                <c:pt idx="249">
                  <c:v>258.04000000000002</c:v>
                </c:pt>
                <c:pt idx="250">
                  <c:v>258.64999999999998</c:v>
                </c:pt>
                <c:pt idx="251">
                  <c:v>258.89999999999998</c:v>
                </c:pt>
                <c:pt idx="252">
                  <c:v>260.66000000000003</c:v>
                </c:pt>
                <c:pt idx="253">
                  <c:v>262.12</c:v>
                </c:pt>
                <c:pt idx="254">
                  <c:v>263.47000000000003</c:v>
                </c:pt>
                <c:pt idx="255">
                  <c:v>263.99</c:v>
                </c:pt>
                <c:pt idx="256">
                  <c:v>265.10000000000002</c:v>
                </c:pt>
                <c:pt idx="257">
                  <c:v>264.3</c:v>
                </c:pt>
                <c:pt idx="258">
                  <c:v>265.94</c:v>
                </c:pt>
                <c:pt idx="259">
                  <c:v>267.86</c:v>
                </c:pt>
                <c:pt idx="260">
                  <c:v>269.76</c:v>
                </c:pt>
                <c:pt idx="261">
                  <c:v>269.72000000000003</c:v>
                </c:pt>
                <c:pt idx="262">
                  <c:v>269.64</c:v>
                </c:pt>
                <c:pt idx="263">
                  <c:v>270.07</c:v>
                </c:pt>
                <c:pt idx="264">
                  <c:v>272.27</c:v>
                </c:pt>
                <c:pt idx="265">
                  <c:v>273.16000000000003</c:v>
                </c:pt>
                <c:pt idx="266">
                  <c:v>274.2</c:v>
                </c:pt>
                <c:pt idx="267">
                  <c:v>273.79000000000002</c:v>
                </c:pt>
                <c:pt idx="268">
                  <c:v>276.06</c:v>
                </c:pt>
                <c:pt idx="269">
                  <c:v>275.87</c:v>
                </c:pt>
                <c:pt idx="270">
                  <c:v>274.24</c:v>
                </c:pt>
                <c:pt idx="271">
                  <c:v>272.85000000000002</c:v>
                </c:pt>
                <c:pt idx="272">
                  <c:v>272.62</c:v>
                </c:pt>
                <c:pt idx="273">
                  <c:v>269.89999999999998</c:v>
                </c:pt>
                <c:pt idx="274">
                  <c:v>265.68</c:v>
                </c:pt>
                <c:pt idx="275">
                  <c:v>259.76</c:v>
                </c:pt>
                <c:pt idx="276">
                  <c:v>262.32</c:v>
                </c:pt>
                <c:pt idx="277">
                  <c:v>258.27999999999997</c:v>
                </c:pt>
                <c:pt idx="278">
                  <c:v>253.89</c:v>
                </c:pt>
                <c:pt idx="279">
                  <c:v>257.16000000000003</c:v>
                </c:pt>
                <c:pt idx="280">
                  <c:v>256.79000000000002</c:v>
                </c:pt>
                <c:pt idx="281">
                  <c:v>260.04000000000002</c:v>
                </c:pt>
                <c:pt idx="282">
                  <c:v>262.97000000000003</c:v>
                </c:pt>
                <c:pt idx="283">
                  <c:v>265.17</c:v>
                </c:pt>
                <c:pt idx="284">
                  <c:v>263.58</c:v>
                </c:pt>
                <c:pt idx="285">
                  <c:v>264.58999999999997</c:v>
                </c:pt>
                <c:pt idx="286">
                  <c:v>262.98</c:v>
                </c:pt>
                <c:pt idx="287">
                  <c:v>264.58</c:v>
                </c:pt>
                <c:pt idx="288">
                  <c:v>267.76</c:v>
                </c:pt>
                <c:pt idx="289">
                  <c:v>268.63</c:v>
                </c:pt>
                <c:pt idx="290">
                  <c:v>266.01</c:v>
                </c:pt>
                <c:pt idx="291">
                  <c:v>263.10000000000002</c:v>
                </c:pt>
                <c:pt idx="292">
                  <c:v>259.77</c:v>
                </c:pt>
                <c:pt idx="293">
                  <c:v>262.83</c:v>
                </c:pt>
                <c:pt idx="294">
                  <c:v>263.31</c:v>
                </c:pt>
                <c:pt idx="295">
                  <c:v>263.11</c:v>
                </c:pt>
                <c:pt idx="296">
                  <c:v>264.13</c:v>
                </c:pt>
                <c:pt idx="297">
                  <c:v>268.58999999999997</c:v>
                </c:pt>
                <c:pt idx="298">
                  <c:v>269.58999999999997</c:v>
                </c:pt>
                <c:pt idx="299">
                  <c:v>270.07</c:v>
                </c:pt>
                <c:pt idx="300">
                  <c:v>267.77</c:v>
                </c:pt>
                <c:pt idx="301">
                  <c:v>266.41000000000003</c:v>
                </c:pt>
                <c:pt idx="302">
                  <c:v>266.3</c:v>
                </c:pt>
                <c:pt idx="303">
                  <c:v>265.33999999999997</c:v>
                </c:pt>
                <c:pt idx="304">
                  <c:v>262.7</c:v>
                </c:pt>
                <c:pt idx="305">
                  <c:v>264.25</c:v>
                </c:pt>
                <c:pt idx="306">
                  <c:v>259.99</c:v>
                </c:pt>
                <c:pt idx="307">
                  <c:v>256.27</c:v>
                </c:pt>
                <c:pt idx="308">
                  <c:v>256.67</c:v>
                </c:pt>
                <c:pt idx="309">
                  <c:v>257.95999999999998</c:v>
                </c:pt>
                <c:pt idx="310">
                  <c:v>253.97</c:v>
                </c:pt>
                <c:pt idx="311">
                  <c:v>256.5</c:v>
                </c:pt>
                <c:pt idx="312">
                  <c:v>254.44</c:v>
                </c:pt>
                <c:pt idx="313">
                  <c:v>252.68</c:v>
                </c:pt>
                <c:pt idx="314">
                  <c:v>255.63</c:v>
                </c:pt>
                <c:pt idx="315">
                  <c:v>257.83999999999997</c:v>
                </c:pt>
                <c:pt idx="316">
                  <c:v>256.36</c:v>
                </c:pt>
                <c:pt idx="317">
                  <c:v>256.10000000000002</c:v>
                </c:pt>
                <c:pt idx="318">
                  <c:v>257.26</c:v>
                </c:pt>
                <c:pt idx="319">
                  <c:v>256.87</c:v>
                </c:pt>
                <c:pt idx="320">
                  <c:v>258.18</c:v>
                </c:pt>
                <c:pt idx="321">
                  <c:v>258.70999999999998</c:v>
                </c:pt>
                <c:pt idx="322">
                  <c:v>259.33999999999997</c:v>
                </c:pt>
                <c:pt idx="323">
                  <c:v>261.93</c:v>
                </c:pt>
                <c:pt idx="324">
                  <c:v>262.33999999999997</c:v>
                </c:pt>
                <c:pt idx="325">
                  <c:v>260.97000000000003</c:v>
                </c:pt>
                <c:pt idx="326">
                  <c:v>260.18</c:v>
                </c:pt>
                <c:pt idx="327">
                  <c:v>259.04000000000002</c:v>
                </c:pt>
                <c:pt idx="328">
                  <c:v>259.13</c:v>
                </c:pt>
                <c:pt idx="329">
                  <c:v>255.41</c:v>
                </c:pt>
                <c:pt idx="330">
                  <c:v>258.42</c:v>
                </c:pt>
                <c:pt idx="331">
                  <c:v>258.51</c:v>
                </c:pt>
                <c:pt idx="332">
                  <c:v>259.04000000000002</c:v>
                </c:pt>
                <c:pt idx="333">
                  <c:v>256.35000000000002</c:v>
                </c:pt>
                <c:pt idx="334">
                  <c:v>256.91000000000003</c:v>
                </c:pt>
                <c:pt idx="335">
                  <c:v>254.66</c:v>
                </c:pt>
                <c:pt idx="336">
                  <c:v>257.98</c:v>
                </c:pt>
                <c:pt idx="337">
                  <c:v>259.17</c:v>
                </c:pt>
                <c:pt idx="338">
                  <c:v>258.5</c:v>
                </c:pt>
                <c:pt idx="339">
                  <c:v>260.95</c:v>
                </c:pt>
                <c:pt idx="340">
                  <c:v>263.39999999999998</c:v>
                </c:pt>
                <c:pt idx="341">
                  <c:v>264.13</c:v>
                </c:pt>
                <c:pt idx="342">
                  <c:v>265.02999999999997</c:v>
                </c:pt>
                <c:pt idx="343">
                  <c:v>262.64</c:v>
                </c:pt>
                <c:pt idx="344">
                  <c:v>263.75</c:v>
                </c:pt>
                <c:pt idx="345">
                  <c:v>264.20999999999998</c:v>
                </c:pt>
                <c:pt idx="346">
                  <c:v>263.05</c:v>
                </c:pt>
                <c:pt idx="347">
                  <c:v>264.93</c:v>
                </c:pt>
                <c:pt idx="348">
                  <c:v>265.2</c:v>
                </c:pt>
                <c:pt idx="349">
                  <c:v>264.36</c:v>
                </c:pt>
                <c:pt idx="350">
                  <c:v>264.2</c:v>
                </c:pt>
                <c:pt idx="351">
                  <c:v>263.85000000000002</c:v>
                </c:pt>
                <c:pt idx="352">
                  <c:v>262.22000000000003</c:v>
                </c:pt>
                <c:pt idx="353">
                  <c:v>264.08999999999997</c:v>
                </c:pt>
                <c:pt idx="354">
                  <c:v>263.49</c:v>
                </c:pt>
                <c:pt idx="355">
                  <c:v>264.89999999999998</c:v>
                </c:pt>
                <c:pt idx="356">
                  <c:v>266.10000000000002</c:v>
                </c:pt>
                <c:pt idx="357">
                  <c:v>266.43</c:v>
                </c:pt>
                <c:pt idx="358">
                  <c:v>268.36</c:v>
                </c:pt>
                <c:pt idx="359">
                  <c:v>269.08999999999997</c:v>
                </c:pt>
                <c:pt idx="360">
                  <c:v>269.06</c:v>
                </c:pt>
                <c:pt idx="361">
                  <c:v>270.14999999999998</c:v>
                </c:pt>
                <c:pt idx="362">
                  <c:v>270.11</c:v>
                </c:pt>
                <c:pt idx="363">
                  <c:v>270.25</c:v>
                </c:pt>
                <c:pt idx="364">
                  <c:v>270.11</c:v>
                </c:pt>
                <c:pt idx="365">
                  <c:v>269.55</c:v>
                </c:pt>
                <c:pt idx="366">
                  <c:v>268.77</c:v>
                </c:pt>
                <c:pt idx="367">
                  <c:v>267.83999999999997</c:v>
                </c:pt>
                <c:pt idx="368">
                  <c:v>268.77999999999997</c:v>
                </c:pt>
                <c:pt idx="369">
                  <c:v>268.07</c:v>
                </c:pt>
                <c:pt idx="370">
                  <c:v>267.88</c:v>
                </c:pt>
                <c:pt idx="371">
                  <c:v>265.77</c:v>
                </c:pt>
                <c:pt idx="372">
                  <c:v>264.74</c:v>
                </c:pt>
                <c:pt idx="373">
                  <c:v>266.01</c:v>
                </c:pt>
                <c:pt idx="374">
                  <c:v>263.95999999999998</c:v>
                </c:pt>
                <c:pt idx="375">
                  <c:v>265.81</c:v>
                </c:pt>
                <c:pt idx="376">
                  <c:v>264.24</c:v>
                </c:pt>
                <c:pt idx="377">
                  <c:v>265.14999999999998</c:v>
                </c:pt>
                <c:pt idx="378">
                  <c:v>265.35000000000002</c:v>
                </c:pt>
                <c:pt idx="379">
                  <c:v>267.93</c:v>
                </c:pt>
                <c:pt idx="380">
                  <c:v>269.99</c:v>
                </c:pt>
                <c:pt idx="381">
                  <c:v>271.01</c:v>
                </c:pt>
                <c:pt idx="382">
                  <c:v>270.07</c:v>
                </c:pt>
                <c:pt idx="383">
                  <c:v>271.42</c:v>
                </c:pt>
                <c:pt idx="384">
                  <c:v>271.89999999999998</c:v>
                </c:pt>
                <c:pt idx="385">
                  <c:v>271.77999999999997</c:v>
                </c:pt>
                <c:pt idx="386">
                  <c:v>272.85000000000002</c:v>
                </c:pt>
                <c:pt idx="387">
                  <c:v>273.12</c:v>
                </c:pt>
                <c:pt idx="388">
                  <c:v>272.69</c:v>
                </c:pt>
                <c:pt idx="389">
                  <c:v>272.44</c:v>
                </c:pt>
                <c:pt idx="390">
                  <c:v>272.39</c:v>
                </c:pt>
                <c:pt idx="391">
                  <c:v>274.45999999999998</c:v>
                </c:pt>
                <c:pt idx="392">
                  <c:v>276.22000000000003</c:v>
                </c:pt>
                <c:pt idx="393">
                  <c:v>275.95999999999998</c:v>
                </c:pt>
                <c:pt idx="394">
                  <c:v>275.68</c:v>
                </c:pt>
                <c:pt idx="395">
                  <c:v>273.61</c:v>
                </c:pt>
                <c:pt idx="396">
                  <c:v>273.93</c:v>
                </c:pt>
                <c:pt idx="397">
                  <c:v>274.04000000000002</c:v>
                </c:pt>
                <c:pt idx="398">
                  <c:v>274.48</c:v>
                </c:pt>
                <c:pt idx="399">
                  <c:v>275.52</c:v>
                </c:pt>
                <c:pt idx="400">
                  <c:v>276.82</c:v>
                </c:pt>
                <c:pt idx="401">
                  <c:v>277.81</c:v>
                </c:pt>
                <c:pt idx="402">
                  <c:v>277.70999999999998</c:v>
                </c:pt>
                <c:pt idx="403">
                  <c:v>277.77</c:v>
                </c:pt>
                <c:pt idx="404">
                  <c:v>275.91000000000003</c:v>
                </c:pt>
                <c:pt idx="405">
                  <c:v>276.01</c:v>
                </c:pt>
                <c:pt idx="406">
                  <c:v>276.02</c:v>
                </c:pt>
                <c:pt idx="407">
                  <c:v>274.44</c:v>
                </c:pt>
                <c:pt idx="408">
                  <c:v>276.87</c:v>
                </c:pt>
                <c:pt idx="409">
                  <c:v>277.37</c:v>
                </c:pt>
                <c:pt idx="410">
                  <c:v>277.77</c:v>
                </c:pt>
                <c:pt idx="411">
                  <c:v>279.07</c:v>
                </c:pt>
                <c:pt idx="412">
                  <c:v>278.54000000000002</c:v>
                </c:pt>
                <c:pt idx="413">
                  <c:v>278.70999999999998</c:v>
                </c:pt>
                <c:pt idx="414">
                  <c:v>279.42</c:v>
                </c:pt>
                <c:pt idx="415">
                  <c:v>281.58999999999997</c:v>
                </c:pt>
                <c:pt idx="416">
                  <c:v>282.08999999999997</c:v>
                </c:pt>
                <c:pt idx="417">
                  <c:v>283.37</c:v>
                </c:pt>
                <c:pt idx="418">
                  <c:v>283</c:v>
                </c:pt>
                <c:pt idx="419">
                  <c:v>282.47000000000003</c:v>
                </c:pt>
                <c:pt idx="420">
                  <c:v>281.89</c:v>
                </c:pt>
                <c:pt idx="421">
                  <c:v>281.33</c:v>
                </c:pt>
                <c:pt idx="422">
                  <c:v>281.19</c:v>
                </c:pt>
                <c:pt idx="423">
                  <c:v>280.42</c:v>
                </c:pt>
                <c:pt idx="424">
                  <c:v>280.75</c:v>
                </c:pt>
                <c:pt idx="425">
                  <c:v>281.25</c:v>
                </c:pt>
                <c:pt idx="426">
                  <c:v>281.49</c:v>
                </c:pt>
                <c:pt idx="427">
                  <c:v>282.69</c:v>
                </c:pt>
                <c:pt idx="428">
                  <c:v>282.92</c:v>
                </c:pt>
                <c:pt idx="429">
                  <c:v>282.52</c:v>
                </c:pt>
                <c:pt idx="430">
                  <c:v>283.22000000000003</c:v>
                </c:pt>
                <c:pt idx="431">
                  <c:v>283.33</c:v>
                </c:pt>
                <c:pt idx="432">
                  <c:v>285.51</c:v>
                </c:pt>
                <c:pt idx="433">
                  <c:v>286.10000000000002</c:v>
                </c:pt>
                <c:pt idx="434">
                  <c:v>284.42</c:v>
                </c:pt>
                <c:pt idx="435">
                  <c:v>284.57</c:v>
                </c:pt>
                <c:pt idx="436">
                  <c:v>285.14</c:v>
                </c:pt>
                <c:pt idx="437">
                  <c:v>284.82</c:v>
                </c:pt>
                <c:pt idx="438">
                  <c:v>284.20999999999998</c:v>
                </c:pt>
                <c:pt idx="439">
                  <c:v>285.82</c:v>
                </c:pt>
                <c:pt idx="440">
                  <c:v>285.26</c:v>
                </c:pt>
                <c:pt idx="441">
                  <c:v>286.08999999999997</c:v>
                </c:pt>
                <c:pt idx="442">
                  <c:v>284.17</c:v>
                </c:pt>
                <c:pt idx="443">
                  <c:v>283.22000000000003</c:v>
                </c:pt>
                <c:pt idx="444">
                  <c:v>281.22000000000003</c:v>
                </c:pt>
                <c:pt idx="445">
                  <c:v>281.85000000000002</c:v>
                </c:pt>
                <c:pt idx="446">
                  <c:v>279.94</c:v>
                </c:pt>
                <c:pt idx="447">
                  <c:v>272.13</c:v>
                </c:pt>
                <c:pt idx="448">
                  <c:v>270.36</c:v>
                </c:pt>
                <c:pt idx="449">
                  <c:v>270.31</c:v>
                </c:pt>
                <c:pt idx="450">
                  <c:v>274</c:v>
                </c:pt>
                <c:pt idx="451">
                  <c:v>274.32</c:v>
                </c:pt>
                <c:pt idx="452">
                  <c:v>273.27</c:v>
                </c:pt>
                <c:pt idx="453">
                  <c:v>272.52</c:v>
                </c:pt>
                <c:pt idx="454">
                  <c:v>270.63</c:v>
                </c:pt>
                <c:pt idx="455">
                  <c:v>268.2</c:v>
                </c:pt>
                <c:pt idx="456">
                  <c:v>267.11</c:v>
                </c:pt>
                <c:pt idx="457">
                  <c:v>265.20999999999998</c:v>
                </c:pt>
                <c:pt idx="458">
                  <c:v>264.42</c:v>
                </c:pt>
                <c:pt idx="459">
                  <c:v>263.69</c:v>
                </c:pt>
                <c:pt idx="460">
                  <c:v>261.61</c:v>
                </c:pt>
                <c:pt idx="461">
                  <c:v>266.60000000000002</c:v>
                </c:pt>
                <c:pt idx="462">
                  <c:v>267.08</c:v>
                </c:pt>
                <c:pt idx="463">
                  <c:v>268.55</c:v>
                </c:pt>
                <c:pt idx="464">
                  <c:v>267.36</c:v>
                </c:pt>
                <c:pt idx="465">
                  <c:v>268.62</c:v>
                </c:pt>
                <c:pt idx="466">
                  <c:v>274.27</c:v>
                </c:pt>
                <c:pt idx="467">
                  <c:v>274.39</c:v>
                </c:pt>
                <c:pt idx="468">
                  <c:v>272.45999999999998</c:v>
                </c:pt>
                <c:pt idx="469">
                  <c:v>270.72000000000003</c:v>
                </c:pt>
                <c:pt idx="470">
                  <c:v>268.64</c:v>
                </c:pt>
                <c:pt idx="471">
                  <c:v>267.94</c:v>
                </c:pt>
                <c:pt idx="472">
                  <c:v>266.89999999999998</c:v>
                </c:pt>
                <c:pt idx="473">
                  <c:v>268.08</c:v>
                </c:pt>
                <c:pt idx="474">
                  <c:v>266.74</c:v>
                </c:pt>
                <c:pt idx="475">
                  <c:v>260.52</c:v>
                </c:pt>
                <c:pt idx="476">
                  <c:v>260.66000000000003</c:v>
                </c:pt>
                <c:pt idx="477">
                  <c:v>258.39</c:v>
                </c:pt>
                <c:pt idx="478">
                  <c:v>261.25</c:v>
                </c:pt>
                <c:pt idx="479">
                  <c:v>261.88</c:v>
                </c:pt>
                <c:pt idx="480">
                  <c:v>267.91000000000003</c:v>
                </c:pt>
                <c:pt idx="481">
                  <c:v>268.86</c:v>
                </c:pt>
                <c:pt idx="482">
                  <c:v>269.57</c:v>
                </c:pt>
                <c:pt idx="483">
                  <c:v>273.58999999999997</c:v>
                </c:pt>
                <c:pt idx="484">
                  <c:v>272.08</c:v>
                </c:pt>
                <c:pt idx="485">
                  <c:v>263.41000000000003</c:v>
                </c:pt>
                <c:pt idx="486">
                  <c:v>264.63</c:v>
                </c:pt>
                <c:pt idx="487">
                  <c:v>258.72000000000003</c:v>
                </c:pt>
                <c:pt idx="488">
                  <c:v>261.37</c:v>
                </c:pt>
                <c:pt idx="489">
                  <c:v>262.47000000000003</c:v>
                </c:pt>
                <c:pt idx="490">
                  <c:v>260.99</c:v>
                </c:pt>
                <c:pt idx="491">
                  <c:v>257.62</c:v>
                </c:pt>
                <c:pt idx="492">
                  <c:v>254.32</c:v>
                </c:pt>
                <c:pt idx="493">
                  <c:v>251.69</c:v>
                </c:pt>
                <c:pt idx="494">
                  <c:v>253.1</c:v>
                </c:pt>
                <c:pt idx="495">
                  <c:v>245.51</c:v>
                </c:pt>
                <c:pt idx="496">
                  <c:v>245.07</c:v>
                </c:pt>
                <c:pt idx="497">
                  <c:v>236.36</c:v>
                </c:pt>
                <c:pt idx="498">
                  <c:v>241.61</c:v>
                </c:pt>
                <c:pt idx="499">
                  <c:v>243.68</c:v>
                </c:pt>
                <c:pt idx="500">
                  <c:v>246.73</c:v>
                </c:pt>
                <c:pt idx="501">
                  <c:v>245.54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BD-4D7C-8B04-4644D7E94208}"/>
            </c:ext>
          </c:extLst>
        </c:ser>
        <c:ser>
          <c:idx val="4"/>
          <c:order val="2"/>
          <c:tx>
            <c:strRef>
              <c:f>'ATR Trailing Stop (21,3,HL)'!$N$1</c:f>
              <c:strCache>
                <c:ptCount val="1"/>
                <c:pt idx="0">
                  <c:v> Upper 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'ATR Trailing Stop (21,3,HL)'!$B$2:$B$503</c:f>
              <c:numCache>
                <c:formatCode>mm/dd/yy;@</c:formatCode>
                <c:ptCount val="502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</c:numCache>
            </c:numRef>
          </c:cat>
          <c:val>
            <c:numRef>
              <c:f>'ATR Trailing Stop (21,3,HL)'!$N$2:$N$503</c:f>
              <c:numCache>
                <c:formatCode>_("$"* #,##0.00_);_("$"* \(#,##0.00\);_("$"* "-"??_);_(@_)</c:formatCode>
                <c:ptCount val="502"/>
                <c:pt idx="20">
                  <c:v>219.19857142857143</c:v>
                </c:pt>
                <c:pt idx="21">
                  <c:v>219.19857142857143</c:v>
                </c:pt>
                <c:pt idx="22">
                  <c:v>219.19857142857143</c:v>
                </c:pt>
                <c:pt idx="23">
                  <c:v>219.19857142857143</c:v>
                </c:pt>
                <c:pt idx="24">
                  <c:v>219.19857142857143</c:v>
                </c:pt>
                <c:pt idx="25">
                  <c:v>219.19857142857143</c:v>
                </c:pt>
                <c:pt idx="26">
                  <c:v>219.19857142857143</c:v>
                </c:pt>
                <c:pt idx="27">
                  <c:v>219.19857142857143</c:v>
                </c:pt>
                <c:pt idx="28">
                  <c:v>219.19857142857143</c:v>
                </c:pt>
                <c:pt idx="29">
                  <c:v>224.80260936323137</c:v>
                </c:pt>
                <c:pt idx="30">
                  <c:v>224.80260936323137</c:v>
                </c:pt>
                <c:pt idx="31">
                  <c:v>224.80260936323137</c:v>
                </c:pt>
                <c:pt idx="32">
                  <c:v>224.80260936323137</c:v>
                </c:pt>
                <c:pt idx="33">
                  <c:v>224.80260936323137</c:v>
                </c:pt>
                <c:pt idx="34">
                  <c:v>224.80260936323137</c:v>
                </c:pt>
                <c:pt idx="35">
                  <c:v>224.80260936323137</c:v>
                </c:pt>
                <c:pt idx="36">
                  <c:v>224.80260936323137</c:v>
                </c:pt>
                <c:pt idx="37">
                  <c:v>224.80260936323137</c:v>
                </c:pt>
                <c:pt idx="38">
                  <c:v>224.80260936323137</c:v>
                </c:pt>
                <c:pt idx="39">
                  <c:v>224.80260936323137</c:v>
                </c:pt>
                <c:pt idx="40">
                  <c:v>229.29009134688195</c:v>
                </c:pt>
                <c:pt idx="41">
                  <c:v>229.29009134688195</c:v>
                </c:pt>
                <c:pt idx="42">
                  <c:v>228.67439124433739</c:v>
                </c:pt>
                <c:pt idx="43">
                  <c:v>227.94656308984511</c:v>
                </c:pt>
                <c:pt idx="44">
                  <c:v>227.50148865699535</c:v>
                </c:pt>
                <c:pt idx="45">
                  <c:v>227.50148865699535</c:v>
                </c:pt>
                <c:pt idx="46">
                  <c:v>227.50148865699535</c:v>
                </c:pt>
                <c:pt idx="47">
                  <c:v>227.50148865699535</c:v>
                </c:pt>
                <c:pt idx="48">
                  <c:v>227.50148865699535</c:v>
                </c:pt>
                <c:pt idx="49">
                  <c:v>227.50148865699535</c:v>
                </c:pt>
                <c:pt idx="50">
                  <c:v>227.50148865699535</c:v>
                </c:pt>
                <c:pt idx="51">
                  <c:v>227.50148865699535</c:v>
                </c:pt>
                <c:pt idx="52">
                  <c:v>227.50148865699535</c:v>
                </c:pt>
                <c:pt idx="53">
                  <c:v>226.07816878788901</c:v>
                </c:pt>
                <c:pt idx="54">
                  <c:v>226.07816878788901</c:v>
                </c:pt>
                <c:pt idx="55">
                  <c:v>226.07816878788901</c:v>
                </c:pt>
                <c:pt idx="56">
                  <c:v>226.07816878788901</c:v>
                </c:pt>
                <c:pt idx="57">
                  <c:v>226.07816878788901</c:v>
                </c:pt>
                <c:pt idx="58">
                  <c:v>226.07816878788901</c:v>
                </c:pt>
                <c:pt idx="59">
                  <c:v>226.07816878788901</c:v>
                </c:pt>
                <c:pt idx="60">
                  <c:v>226.07816878788901</c:v>
                </c:pt>
                <c:pt idx="61">
                  <c:v>226.07816878788901</c:v>
                </c:pt>
                <c:pt idx="62">
                  <c:v>226.07816878788901</c:v>
                </c:pt>
                <c:pt idx="63">
                  <c:v>226.07816878788901</c:v>
                </c:pt>
                <c:pt idx="64">
                  <c:v>226.07816878788901</c:v>
                </c:pt>
                <c:pt idx="65">
                  <c:v>226.07816878788901</c:v>
                </c:pt>
                <c:pt idx="66">
                  <c:v>226.07816878788901</c:v>
                </c:pt>
                <c:pt idx="67">
                  <c:v>226.07816878788901</c:v>
                </c:pt>
                <c:pt idx="68">
                  <c:v>226.07816878788901</c:v>
                </c:pt>
                <c:pt idx="69">
                  <c:v>226.07816878788901</c:v>
                </c:pt>
                <c:pt idx="70">
                  <c:v>225.24118868149583</c:v>
                </c:pt>
                <c:pt idx="71">
                  <c:v>225.24118868149583</c:v>
                </c:pt>
                <c:pt idx="72">
                  <c:v>225.24118868149583</c:v>
                </c:pt>
                <c:pt idx="73">
                  <c:v>225.24118868149583</c:v>
                </c:pt>
                <c:pt idx="74">
                  <c:v>225.24118868149583</c:v>
                </c:pt>
                <c:pt idx="75">
                  <c:v>225.24118868149583</c:v>
                </c:pt>
                <c:pt idx="76">
                  <c:v>225.24118868149583</c:v>
                </c:pt>
                <c:pt idx="77">
                  <c:v>231.23991109948139</c:v>
                </c:pt>
                <c:pt idx="78">
                  <c:v>231.02705818998228</c:v>
                </c:pt>
                <c:pt idx="79">
                  <c:v>231.02705818998228</c:v>
                </c:pt>
                <c:pt idx="80">
                  <c:v>230.54009813150321</c:v>
                </c:pt>
                <c:pt idx="81">
                  <c:v>230.54009813150321</c:v>
                </c:pt>
                <c:pt idx="82">
                  <c:v>230.54009813150321</c:v>
                </c:pt>
                <c:pt idx="83">
                  <c:v>230.54009813150321</c:v>
                </c:pt>
                <c:pt idx="84">
                  <c:v>230.54009813150321</c:v>
                </c:pt>
                <c:pt idx="85">
                  <c:v>230.54009813150321</c:v>
                </c:pt>
                <c:pt idx="86">
                  <c:v>230.54009813150321</c:v>
                </c:pt>
                <c:pt idx="87">
                  <c:v>230.54009813150321</c:v>
                </c:pt>
                <c:pt idx="88">
                  <c:v>230.54009813150321</c:v>
                </c:pt>
                <c:pt idx="89">
                  <c:v>230.54009813150321</c:v>
                </c:pt>
                <c:pt idx="90">
                  <c:v>230.54009813150321</c:v>
                </c:pt>
                <c:pt idx="91">
                  <c:v>230.54009813150321</c:v>
                </c:pt>
                <c:pt idx="92">
                  <c:v>230.54009813150321</c:v>
                </c:pt>
                <c:pt idx="93">
                  <c:v>228.09193308896343</c:v>
                </c:pt>
                <c:pt idx="94">
                  <c:v>228.09193308896343</c:v>
                </c:pt>
                <c:pt idx="95">
                  <c:v>228.09193308896343</c:v>
                </c:pt>
                <c:pt idx="96">
                  <c:v>228.09193308896343</c:v>
                </c:pt>
                <c:pt idx="97">
                  <c:v>228.09193308896343</c:v>
                </c:pt>
                <c:pt idx="98">
                  <c:v>228.09193308896343</c:v>
                </c:pt>
                <c:pt idx="99">
                  <c:v>233.6941747646913</c:v>
                </c:pt>
                <c:pt idx="100">
                  <c:v>233.50111882351553</c:v>
                </c:pt>
                <c:pt idx="101">
                  <c:v>233.1891607843005</c:v>
                </c:pt>
                <c:pt idx="102">
                  <c:v>233.10396265171477</c:v>
                </c:pt>
                <c:pt idx="103">
                  <c:v>233.10396265171477</c:v>
                </c:pt>
                <c:pt idx="104">
                  <c:v>233.10396265171477</c:v>
                </c:pt>
                <c:pt idx="105">
                  <c:v>233.10396265171477</c:v>
                </c:pt>
                <c:pt idx="106">
                  <c:v>233.10396265171477</c:v>
                </c:pt>
                <c:pt idx="107">
                  <c:v>233.10396265171477</c:v>
                </c:pt>
                <c:pt idx="108">
                  <c:v>233.10396265171477</c:v>
                </c:pt>
                <c:pt idx="109">
                  <c:v>233.10396265171477</c:v>
                </c:pt>
                <c:pt idx="110">
                  <c:v>233.10396265171477</c:v>
                </c:pt>
                <c:pt idx="111">
                  <c:v>233.10396265171477</c:v>
                </c:pt>
                <c:pt idx="112">
                  <c:v>233.10396265171477</c:v>
                </c:pt>
                <c:pt idx="113">
                  <c:v>233.10396265171477</c:v>
                </c:pt>
                <c:pt idx="114">
                  <c:v>233.10396265171477</c:v>
                </c:pt>
                <c:pt idx="115">
                  <c:v>233.10396265171477</c:v>
                </c:pt>
                <c:pt idx="116">
                  <c:v>235.86291587302952</c:v>
                </c:pt>
                <c:pt idx="117">
                  <c:v>235.76515797431381</c:v>
                </c:pt>
                <c:pt idx="118">
                  <c:v>235.59062664220366</c:v>
                </c:pt>
                <c:pt idx="119">
                  <c:v>235.59062664220366</c:v>
                </c:pt>
                <c:pt idx="120">
                  <c:v>235.59062664220366</c:v>
                </c:pt>
                <c:pt idx="121">
                  <c:v>234.18559908623575</c:v>
                </c:pt>
                <c:pt idx="122">
                  <c:v>234.18559908623575</c:v>
                </c:pt>
                <c:pt idx="123">
                  <c:v>234.18559908623575</c:v>
                </c:pt>
                <c:pt idx="124">
                  <c:v>234.18559908623575</c:v>
                </c:pt>
                <c:pt idx="125">
                  <c:v>234.18559908623575</c:v>
                </c:pt>
                <c:pt idx="126">
                  <c:v>234.18559908623575</c:v>
                </c:pt>
                <c:pt idx="127">
                  <c:v>233.93234295904659</c:v>
                </c:pt>
                <c:pt idx="128">
                  <c:v>233.93234295904659</c:v>
                </c:pt>
                <c:pt idx="129">
                  <c:v>233.93234295904659</c:v>
                </c:pt>
                <c:pt idx="130">
                  <c:v>233.93234295904659</c:v>
                </c:pt>
                <c:pt idx="131">
                  <c:v>233.93234295904659</c:v>
                </c:pt>
                <c:pt idx="132">
                  <c:v>233.93234295904659</c:v>
                </c:pt>
                <c:pt idx="133">
                  <c:v>233.93234295904659</c:v>
                </c:pt>
                <c:pt idx="134">
                  <c:v>238.46430141023237</c:v>
                </c:pt>
                <c:pt idx="135">
                  <c:v>238.46430141023237</c:v>
                </c:pt>
                <c:pt idx="136">
                  <c:v>238.46430141023237</c:v>
                </c:pt>
                <c:pt idx="137">
                  <c:v>238.46430141023237</c:v>
                </c:pt>
                <c:pt idx="138">
                  <c:v>238.46430141023237</c:v>
                </c:pt>
                <c:pt idx="139">
                  <c:v>238.46430141023237</c:v>
                </c:pt>
                <c:pt idx="140">
                  <c:v>238.46430141023237</c:v>
                </c:pt>
                <c:pt idx="141">
                  <c:v>238.46430141023237</c:v>
                </c:pt>
                <c:pt idx="142">
                  <c:v>238.46430141023237</c:v>
                </c:pt>
                <c:pt idx="143">
                  <c:v>238.46430141023237</c:v>
                </c:pt>
                <c:pt idx="144">
                  <c:v>238.46430141023237</c:v>
                </c:pt>
                <c:pt idx="145">
                  <c:v>238.46430141023237</c:v>
                </c:pt>
                <c:pt idx="146">
                  <c:v>238.46430141023237</c:v>
                </c:pt>
                <c:pt idx="147">
                  <c:v>238.46430141023237</c:v>
                </c:pt>
                <c:pt idx="148">
                  <c:v>238.46430141023237</c:v>
                </c:pt>
                <c:pt idx="149">
                  <c:v>238.46430141023237</c:v>
                </c:pt>
                <c:pt idx="150">
                  <c:v>238.46430141023237</c:v>
                </c:pt>
                <c:pt idx="151">
                  <c:v>238.46430141023237</c:v>
                </c:pt>
                <c:pt idx="152">
                  <c:v>236.39142801832853</c:v>
                </c:pt>
                <c:pt idx="153">
                  <c:v>236.39142801832853</c:v>
                </c:pt>
                <c:pt idx="154">
                  <c:v>236.39142801832853</c:v>
                </c:pt>
                <c:pt idx="155">
                  <c:v>236.39142801832853</c:v>
                </c:pt>
                <c:pt idx="156">
                  <c:v>236.39142801832853</c:v>
                </c:pt>
                <c:pt idx="157">
                  <c:v>236.10739608512407</c:v>
                </c:pt>
                <c:pt idx="158">
                  <c:v>235.80180579535624</c:v>
                </c:pt>
                <c:pt idx="159">
                  <c:v>235.80180579535624</c:v>
                </c:pt>
                <c:pt idx="160">
                  <c:v>235.80180579535624</c:v>
                </c:pt>
                <c:pt idx="161">
                  <c:v>235.80180579535624</c:v>
                </c:pt>
                <c:pt idx="162">
                  <c:v>235.80180579535624</c:v>
                </c:pt>
                <c:pt idx="163">
                  <c:v>235.80180579535624</c:v>
                </c:pt>
                <c:pt idx="164">
                  <c:v>235.80180579535624</c:v>
                </c:pt>
                <c:pt idx="165">
                  <c:v>235.80180579535624</c:v>
                </c:pt>
                <c:pt idx="166">
                  <c:v>235.80180579535624</c:v>
                </c:pt>
                <c:pt idx="167">
                  <c:v>235.80180579535624</c:v>
                </c:pt>
                <c:pt idx="168">
                  <c:v>240.75574726331803</c:v>
                </c:pt>
                <c:pt idx="169">
                  <c:v>239.24690215554097</c:v>
                </c:pt>
                <c:pt idx="170">
                  <c:v>239.24690215554097</c:v>
                </c:pt>
                <c:pt idx="171">
                  <c:v>239.24690215554097</c:v>
                </c:pt>
                <c:pt idx="172">
                  <c:v>239.24690215554097</c:v>
                </c:pt>
                <c:pt idx="173">
                  <c:v>239.24690215554097</c:v>
                </c:pt>
                <c:pt idx="174">
                  <c:v>239.24690215554097</c:v>
                </c:pt>
                <c:pt idx="175">
                  <c:v>239.24690215554097</c:v>
                </c:pt>
                <c:pt idx="176">
                  <c:v>239.24690215554097</c:v>
                </c:pt>
                <c:pt idx="177">
                  <c:v>239.24690215554097</c:v>
                </c:pt>
                <c:pt idx="178">
                  <c:v>239.24690215554097</c:v>
                </c:pt>
                <c:pt idx="179">
                  <c:v>243.4362281903307</c:v>
                </c:pt>
                <c:pt idx="180">
                  <c:v>243.4362281903307</c:v>
                </c:pt>
                <c:pt idx="181">
                  <c:v>242.79762194134304</c:v>
                </c:pt>
                <c:pt idx="182">
                  <c:v>242.74821137270766</c:v>
                </c:pt>
                <c:pt idx="183">
                  <c:v>242.28210606924537</c:v>
                </c:pt>
                <c:pt idx="184">
                  <c:v>242.28210606924537</c:v>
                </c:pt>
                <c:pt idx="185">
                  <c:v>242.28210606924537</c:v>
                </c:pt>
                <c:pt idx="186">
                  <c:v>242.28210606924537</c:v>
                </c:pt>
                <c:pt idx="187">
                  <c:v>242.28210606924537</c:v>
                </c:pt>
                <c:pt idx="188">
                  <c:v>242.28210606924537</c:v>
                </c:pt>
                <c:pt idx="189">
                  <c:v>242.28210606924537</c:v>
                </c:pt>
                <c:pt idx="190">
                  <c:v>246.08703220644949</c:v>
                </c:pt>
                <c:pt idx="191">
                  <c:v>246.08703220644949</c:v>
                </c:pt>
                <c:pt idx="192">
                  <c:v>246.08703220644949</c:v>
                </c:pt>
                <c:pt idx="193">
                  <c:v>246.08703220644949</c:v>
                </c:pt>
                <c:pt idx="194">
                  <c:v>246.08703220644949</c:v>
                </c:pt>
                <c:pt idx="195">
                  <c:v>246.08703220644949</c:v>
                </c:pt>
                <c:pt idx="196">
                  <c:v>246.08703220644949</c:v>
                </c:pt>
                <c:pt idx="197">
                  <c:v>246.08703220644949</c:v>
                </c:pt>
                <c:pt idx="198">
                  <c:v>246.08703220644949</c:v>
                </c:pt>
                <c:pt idx="199">
                  <c:v>246.08703220644949</c:v>
                </c:pt>
                <c:pt idx="200">
                  <c:v>246.08703220644949</c:v>
                </c:pt>
                <c:pt idx="201">
                  <c:v>246.08703220644949</c:v>
                </c:pt>
                <c:pt idx="202">
                  <c:v>246.08703220644949</c:v>
                </c:pt>
                <c:pt idx="203">
                  <c:v>248.59451687173453</c:v>
                </c:pt>
                <c:pt idx="204">
                  <c:v>248.59451687173453</c:v>
                </c:pt>
                <c:pt idx="205">
                  <c:v>247.96232822833065</c:v>
                </c:pt>
                <c:pt idx="206">
                  <c:v>247.96232822833065</c:v>
                </c:pt>
                <c:pt idx="207">
                  <c:v>247.96232822833065</c:v>
                </c:pt>
                <c:pt idx="208">
                  <c:v>247.96232822833065</c:v>
                </c:pt>
                <c:pt idx="209">
                  <c:v>247.96232822833065</c:v>
                </c:pt>
                <c:pt idx="210">
                  <c:v>247.96232822833065</c:v>
                </c:pt>
                <c:pt idx="211">
                  <c:v>247.96232822833065</c:v>
                </c:pt>
                <c:pt idx="212">
                  <c:v>247.96232822833065</c:v>
                </c:pt>
                <c:pt idx="213">
                  <c:v>247.96232822833065</c:v>
                </c:pt>
                <c:pt idx="214">
                  <c:v>251.28995156833881</c:v>
                </c:pt>
                <c:pt idx="215">
                  <c:v>251.28995156833881</c:v>
                </c:pt>
                <c:pt idx="216">
                  <c:v>251.01698554951363</c:v>
                </c:pt>
                <c:pt idx="217">
                  <c:v>250.88998623763203</c:v>
                </c:pt>
                <c:pt idx="218">
                  <c:v>250.88998623763203</c:v>
                </c:pt>
                <c:pt idx="219">
                  <c:v>250.62851359422407</c:v>
                </c:pt>
                <c:pt idx="220">
                  <c:v>249.51096532783245</c:v>
                </c:pt>
                <c:pt idx="221">
                  <c:v>249.51096532783245</c:v>
                </c:pt>
                <c:pt idx="222">
                  <c:v>249.51096532783245</c:v>
                </c:pt>
                <c:pt idx="223">
                  <c:v>249.51096532783245</c:v>
                </c:pt>
                <c:pt idx="224">
                  <c:v>249.51096532783245</c:v>
                </c:pt>
                <c:pt idx="225">
                  <c:v>249.51096532783245</c:v>
                </c:pt>
                <c:pt idx="226">
                  <c:v>249.51096532783245</c:v>
                </c:pt>
                <c:pt idx="227">
                  <c:v>252.97703923715406</c:v>
                </c:pt>
                <c:pt idx="228">
                  <c:v>252.97703923715406</c:v>
                </c:pt>
                <c:pt idx="229">
                  <c:v>252.97703923715406</c:v>
                </c:pt>
                <c:pt idx="230">
                  <c:v>252.97703923715406</c:v>
                </c:pt>
                <c:pt idx="231">
                  <c:v>257.93741480116125</c:v>
                </c:pt>
                <c:pt idx="232">
                  <c:v>257.79325219158221</c:v>
                </c:pt>
                <c:pt idx="233">
                  <c:v>256.94881161103064</c:v>
                </c:pt>
                <c:pt idx="234">
                  <c:v>256.90124915336253</c:v>
                </c:pt>
                <c:pt idx="235">
                  <c:v>256.90124915336253</c:v>
                </c:pt>
                <c:pt idx="236">
                  <c:v>256.90124915336253</c:v>
                </c:pt>
                <c:pt idx="237">
                  <c:v>256.90124915336253</c:v>
                </c:pt>
                <c:pt idx="238">
                  <c:v>256.90124915336253</c:v>
                </c:pt>
                <c:pt idx="239">
                  <c:v>256.90124915336253</c:v>
                </c:pt>
                <c:pt idx="240">
                  <c:v>256.90124915336253</c:v>
                </c:pt>
                <c:pt idx="241">
                  <c:v>256.90124915336253</c:v>
                </c:pt>
                <c:pt idx="242">
                  <c:v>262.92521385922328</c:v>
                </c:pt>
                <c:pt idx="243">
                  <c:v>261.91401319926024</c:v>
                </c:pt>
                <c:pt idx="244">
                  <c:v>261.78096495167642</c:v>
                </c:pt>
                <c:pt idx="245">
                  <c:v>261.78096495167642</c:v>
                </c:pt>
                <c:pt idx="246">
                  <c:v>261.78096495167642</c:v>
                </c:pt>
                <c:pt idx="247">
                  <c:v>261.66797209949368</c:v>
                </c:pt>
                <c:pt idx="248">
                  <c:v>261.66797209949368</c:v>
                </c:pt>
                <c:pt idx="249">
                  <c:v>261.66797209949368</c:v>
                </c:pt>
                <c:pt idx="250">
                  <c:v>261.19113668026665</c:v>
                </c:pt>
                <c:pt idx="251">
                  <c:v>261.19113668026665</c:v>
                </c:pt>
                <c:pt idx="252">
                  <c:v>261.19113668026665</c:v>
                </c:pt>
                <c:pt idx="253">
                  <c:v>261.19113668026665</c:v>
                </c:pt>
                <c:pt idx="254">
                  <c:v>267.72582231088211</c:v>
                </c:pt>
                <c:pt idx="255">
                  <c:v>267.72582231088211</c:v>
                </c:pt>
                <c:pt idx="256">
                  <c:v>267.72582231088211</c:v>
                </c:pt>
                <c:pt idx="257">
                  <c:v>267.72582231088211</c:v>
                </c:pt>
                <c:pt idx="258">
                  <c:v>267.72582231088211</c:v>
                </c:pt>
                <c:pt idx="259">
                  <c:v>267.72582231088211</c:v>
                </c:pt>
                <c:pt idx="260">
                  <c:v>271.55049494119544</c:v>
                </c:pt>
                <c:pt idx="261">
                  <c:v>271.55049494119544</c:v>
                </c:pt>
                <c:pt idx="262">
                  <c:v>271.55049494119544</c:v>
                </c:pt>
                <c:pt idx="263">
                  <c:v>271.55049494119544</c:v>
                </c:pt>
                <c:pt idx="264">
                  <c:v>271.55049494119544</c:v>
                </c:pt>
                <c:pt idx="265">
                  <c:v>277.77377926055829</c:v>
                </c:pt>
                <c:pt idx="266">
                  <c:v>277.77377926055829</c:v>
                </c:pt>
                <c:pt idx="267">
                  <c:v>277.77377926055829</c:v>
                </c:pt>
                <c:pt idx="268">
                  <c:v>277.77377926055829</c:v>
                </c:pt>
                <c:pt idx="269">
                  <c:v>277.77377926055829</c:v>
                </c:pt>
                <c:pt idx="270">
                  <c:v>276.95341172360492</c:v>
                </c:pt>
                <c:pt idx="271">
                  <c:v>276.95341172360492</c:v>
                </c:pt>
                <c:pt idx="272">
                  <c:v>276.93431902367792</c:v>
                </c:pt>
                <c:pt idx="273">
                  <c:v>271.60125621302666</c:v>
                </c:pt>
                <c:pt idx="274">
                  <c:v>261.93643448859677</c:v>
                </c:pt>
                <c:pt idx="275">
                  <c:v>268.09231856056834</c:v>
                </c:pt>
                <c:pt idx="276">
                  <c:v>266.91792243863654</c:v>
                </c:pt>
                <c:pt idx="277">
                  <c:v>258.26944994155861</c:v>
                </c:pt>
                <c:pt idx="278">
                  <c:v>262.98804756338916</c:v>
                </c:pt>
                <c:pt idx="279">
                  <c:v>262.98804756338916</c:v>
                </c:pt>
                <c:pt idx="280">
                  <c:v>262.98804756338916</c:v>
                </c:pt>
                <c:pt idx="281">
                  <c:v>262.98804756338916</c:v>
                </c:pt>
                <c:pt idx="282">
                  <c:v>262.98804756338916</c:v>
                </c:pt>
                <c:pt idx="283">
                  <c:v>262.98804756338916</c:v>
                </c:pt>
                <c:pt idx="284">
                  <c:v>272.70784459048701</c:v>
                </c:pt>
                <c:pt idx="285">
                  <c:v>271.52604246713048</c:v>
                </c:pt>
                <c:pt idx="286">
                  <c:v>271.52604246713048</c:v>
                </c:pt>
                <c:pt idx="287">
                  <c:v>271.52604246713048</c:v>
                </c:pt>
                <c:pt idx="288">
                  <c:v>271.52604246713048</c:v>
                </c:pt>
                <c:pt idx="289">
                  <c:v>271.52604246713048</c:v>
                </c:pt>
                <c:pt idx="290">
                  <c:v>271.52604246713048</c:v>
                </c:pt>
                <c:pt idx="291">
                  <c:v>269.80921984633477</c:v>
                </c:pt>
                <c:pt idx="292">
                  <c:v>269.80921984633477</c:v>
                </c:pt>
                <c:pt idx="293">
                  <c:v>269.80921984633477</c:v>
                </c:pt>
                <c:pt idx="294">
                  <c:v>269.80921984633477</c:v>
                </c:pt>
                <c:pt idx="295">
                  <c:v>269.80921984633477</c:v>
                </c:pt>
                <c:pt idx="296">
                  <c:v>269.80921984633477</c:v>
                </c:pt>
                <c:pt idx="297">
                  <c:v>269.80921984633477</c:v>
                </c:pt>
                <c:pt idx="298">
                  <c:v>269.80921984633477</c:v>
                </c:pt>
                <c:pt idx="299">
                  <c:v>269.80921984633477</c:v>
                </c:pt>
                <c:pt idx="300">
                  <c:v>276.43151727395923</c:v>
                </c:pt>
                <c:pt idx="301">
                  <c:v>275.90430216567546</c:v>
                </c:pt>
                <c:pt idx="302">
                  <c:v>275.87409730064326</c:v>
                </c:pt>
                <c:pt idx="303">
                  <c:v>272.57199742918408</c:v>
                </c:pt>
                <c:pt idx="304">
                  <c:v>272.57199742918408</c:v>
                </c:pt>
                <c:pt idx="305">
                  <c:v>272.10983893803547</c:v>
                </c:pt>
                <c:pt idx="306">
                  <c:v>266.04175136955757</c:v>
                </c:pt>
                <c:pt idx="307">
                  <c:v>261.07690606624533</c:v>
                </c:pt>
                <c:pt idx="308">
                  <c:v>261.07690606624533</c:v>
                </c:pt>
                <c:pt idx="309">
                  <c:v>261.07690606624533</c:v>
                </c:pt>
                <c:pt idx="310">
                  <c:v>261.07690606624533</c:v>
                </c:pt>
                <c:pt idx="311">
                  <c:v>261.07690606624533</c:v>
                </c:pt>
                <c:pt idx="312">
                  <c:v>261.07690606624533</c:v>
                </c:pt>
                <c:pt idx="313">
                  <c:v>261.07690606624533</c:v>
                </c:pt>
                <c:pt idx="314">
                  <c:v>261.07690606624533</c:v>
                </c:pt>
                <c:pt idx="315">
                  <c:v>261.07690606624533</c:v>
                </c:pt>
                <c:pt idx="316">
                  <c:v>261.07690606624533</c:v>
                </c:pt>
                <c:pt idx="317">
                  <c:v>261.07690606624533</c:v>
                </c:pt>
                <c:pt idx="318">
                  <c:v>261.07690606624533</c:v>
                </c:pt>
                <c:pt idx="319">
                  <c:v>261.07690606624533</c:v>
                </c:pt>
                <c:pt idx="320">
                  <c:v>261.07690606624533</c:v>
                </c:pt>
                <c:pt idx="321">
                  <c:v>261.07690606624533</c:v>
                </c:pt>
                <c:pt idx="322">
                  <c:v>261.07690606624533</c:v>
                </c:pt>
                <c:pt idx="323">
                  <c:v>261.07690606624533</c:v>
                </c:pt>
                <c:pt idx="324">
                  <c:v>273.93584029929445</c:v>
                </c:pt>
                <c:pt idx="325">
                  <c:v>272.26032409456616</c:v>
                </c:pt>
                <c:pt idx="326">
                  <c:v>269.95411818530113</c:v>
                </c:pt>
                <c:pt idx="327">
                  <c:v>269.6858268431439</c:v>
                </c:pt>
                <c:pt idx="328">
                  <c:v>266.57412080299423</c:v>
                </c:pt>
                <c:pt idx="329">
                  <c:v>266.57412080299423</c:v>
                </c:pt>
                <c:pt idx="330">
                  <c:v>266.57412080299423</c:v>
                </c:pt>
                <c:pt idx="331">
                  <c:v>266.57412080299423</c:v>
                </c:pt>
                <c:pt idx="332">
                  <c:v>266.57412080299423</c:v>
                </c:pt>
                <c:pt idx="333">
                  <c:v>266.57412080299423</c:v>
                </c:pt>
                <c:pt idx="334">
                  <c:v>265.88406648345017</c:v>
                </c:pt>
                <c:pt idx="335">
                  <c:v>265.37672998423824</c:v>
                </c:pt>
                <c:pt idx="336">
                  <c:v>265.37672998423824</c:v>
                </c:pt>
                <c:pt idx="337">
                  <c:v>265.37672998423824</c:v>
                </c:pt>
                <c:pt idx="338">
                  <c:v>265.37672998423824</c:v>
                </c:pt>
                <c:pt idx="339">
                  <c:v>265.37672998423824</c:v>
                </c:pt>
                <c:pt idx="340">
                  <c:v>265.37672998423824</c:v>
                </c:pt>
                <c:pt idx="341">
                  <c:v>265.37672998423824</c:v>
                </c:pt>
                <c:pt idx="342">
                  <c:v>265.37672998423824</c:v>
                </c:pt>
                <c:pt idx="343">
                  <c:v>265.37672998423824</c:v>
                </c:pt>
                <c:pt idx="344">
                  <c:v>265.37672998423824</c:v>
                </c:pt>
                <c:pt idx="345">
                  <c:v>265.37672998423824</c:v>
                </c:pt>
                <c:pt idx="346">
                  <c:v>265.37672998423824</c:v>
                </c:pt>
                <c:pt idx="347">
                  <c:v>265.37672998423824</c:v>
                </c:pt>
                <c:pt idx="348">
                  <c:v>265.37672998423824</c:v>
                </c:pt>
                <c:pt idx="349">
                  <c:v>265.37672998423824</c:v>
                </c:pt>
                <c:pt idx="350">
                  <c:v>265.37672998423824</c:v>
                </c:pt>
                <c:pt idx="351">
                  <c:v>265.37672998423824</c:v>
                </c:pt>
                <c:pt idx="352">
                  <c:v>265.37672998423824</c:v>
                </c:pt>
                <c:pt idx="353">
                  <c:v>265.37672998423824</c:v>
                </c:pt>
                <c:pt idx="354">
                  <c:v>265.37672998423824</c:v>
                </c:pt>
                <c:pt idx="355">
                  <c:v>265.37672998423824</c:v>
                </c:pt>
                <c:pt idx="356">
                  <c:v>265.37672998423824</c:v>
                </c:pt>
                <c:pt idx="357">
                  <c:v>274.56793285919611</c:v>
                </c:pt>
                <c:pt idx="358">
                  <c:v>274.56793285919611</c:v>
                </c:pt>
                <c:pt idx="359">
                  <c:v>274.56793285919611</c:v>
                </c:pt>
                <c:pt idx="360">
                  <c:v>274.56793285919611</c:v>
                </c:pt>
                <c:pt idx="361">
                  <c:v>274.56793285919611</c:v>
                </c:pt>
                <c:pt idx="362">
                  <c:v>274.56793285919611</c:v>
                </c:pt>
                <c:pt idx="363">
                  <c:v>274.56793285919611</c:v>
                </c:pt>
                <c:pt idx="364">
                  <c:v>274.56793285919611</c:v>
                </c:pt>
                <c:pt idx="365">
                  <c:v>274.56793285919611</c:v>
                </c:pt>
                <c:pt idx="366">
                  <c:v>274.56793285919611</c:v>
                </c:pt>
                <c:pt idx="367">
                  <c:v>274.56793285919611</c:v>
                </c:pt>
                <c:pt idx="368">
                  <c:v>274.56793285919611</c:v>
                </c:pt>
                <c:pt idx="369">
                  <c:v>273.54730142561374</c:v>
                </c:pt>
                <c:pt idx="370">
                  <c:v>273.54730142561374</c:v>
                </c:pt>
                <c:pt idx="371">
                  <c:v>270.71789244953629</c:v>
                </c:pt>
                <c:pt idx="372">
                  <c:v>270.71789244953629</c:v>
                </c:pt>
                <c:pt idx="373">
                  <c:v>269.30575278869503</c:v>
                </c:pt>
                <c:pt idx="374">
                  <c:v>269.30575278869503</c:v>
                </c:pt>
                <c:pt idx="375">
                  <c:v>269.30575278869503</c:v>
                </c:pt>
                <c:pt idx="376">
                  <c:v>269.30575278869503</c:v>
                </c:pt>
                <c:pt idx="377">
                  <c:v>269.30575278869503</c:v>
                </c:pt>
                <c:pt idx="378">
                  <c:v>269.30575278869503</c:v>
                </c:pt>
                <c:pt idx="379">
                  <c:v>269.30575278869503</c:v>
                </c:pt>
                <c:pt idx="380">
                  <c:v>269.30575278869503</c:v>
                </c:pt>
                <c:pt idx="381">
                  <c:v>278.45798627478689</c:v>
                </c:pt>
                <c:pt idx="382">
                  <c:v>276.44808216646373</c:v>
                </c:pt>
                <c:pt idx="383">
                  <c:v>276.44808216646373</c:v>
                </c:pt>
                <c:pt idx="384">
                  <c:v>276.44808216646373</c:v>
                </c:pt>
                <c:pt idx="385">
                  <c:v>276.44808216646373</c:v>
                </c:pt>
                <c:pt idx="386">
                  <c:v>276.44808216646373</c:v>
                </c:pt>
                <c:pt idx="387">
                  <c:v>276.44808216646373</c:v>
                </c:pt>
                <c:pt idx="388">
                  <c:v>276.44808216646373</c:v>
                </c:pt>
                <c:pt idx="389">
                  <c:v>276.44808216646373</c:v>
                </c:pt>
                <c:pt idx="390">
                  <c:v>276.44808216646373</c:v>
                </c:pt>
                <c:pt idx="391">
                  <c:v>276.44808216646373</c:v>
                </c:pt>
                <c:pt idx="392">
                  <c:v>276.44808216646373</c:v>
                </c:pt>
                <c:pt idx="393">
                  <c:v>276.44808216646373</c:v>
                </c:pt>
                <c:pt idx="394">
                  <c:v>276.44808216646373</c:v>
                </c:pt>
                <c:pt idx="395">
                  <c:v>276.44808216646373</c:v>
                </c:pt>
                <c:pt idx="396">
                  <c:v>276.44808216646373</c:v>
                </c:pt>
                <c:pt idx="397">
                  <c:v>276.44808216646373</c:v>
                </c:pt>
                <c:pt idx="398">
                  <c:v>276.44808216646373</c:v>
                </c:pt>
                <c:pt idx="399">
                  <c:v>276.44808216646373</c:v>
                </c:pt>
                <c:pt idx="400">
                  <c:v>276.44808216646373</c:v>
                </c:pt>
                <c:pt idx="401">
                  <c:v>283.81797910458761</c:v>
                </c:pt>
                <c:pt idx="402">
                  <c:v>283.52617057579772</c:v>
                </c:pt>
                <c:pt idx="403">
                  <c:v>283.00540054837882</c:v>
                </c:pt>
                <c:pt idx="404">
                  <c:v>281.23181004607505</c:v>
                </c:pt>
                <c:pt idx="405">
                  <c:v>280.23839052007145</c:v>
                </c:pt>
                <c:pt idx="406">
                  <c:v>280.23839052007145</c:v>
                </c:pt>
                <c:pt idx="407">
                  <c:v>280.14137462138001</c:v>
                </c:pt>
                <c:pt idx="408">
                  <c:v>280.14137462138001</c:v>
                </c:pt>
                <c:pt idx="409">
                  <c:v>280.14137462138001</c:v>
                </c:pt>
                <c:pt idx="410">
                  <c:v>280.14137462138001</c:v>
                </c:pt>
                <c:pt idx="411">
                  <c:v>280.14137462138001</c:v>
                </c:pt>
                <c:pt idx="412">
                  <c:v>280.14137462138001</c:v>
                </c:pt>
                <c:pt idx="413">
                  <c:v>280.14137462138001</c:v>
                </c:pt>
                <c:pt idx="414">
                  <c:v>280.14137462138001</c:v>
                </c:pt>
                <c:pt idx="415">
                  <c:v>280.14137462138001</c:v>
                </c:pt>
                <c:pt idx="416">
                  <c:v>287.56747394728166</c:v>
                </c:pt>
                <c:pt idx="417">
                  <c:v>287.56747394728166</c:v>
                </c:pt>
                <c:pt idx="418">
                  <c:v>287.56747394728166</c:v>
                </c:pt>
                <c:pt idx="419">
                  <c:v>287.56747394728166</c:v>
                </c:pt>
                <c:pt idx="420">
                  <c:v>287.28366920966602</c:v>
                </c:pt>
                <c:pt idx="421">
                  <c:v>286.51539924730099</c:v>
                </c:pt>
                <c:pt idx="422">
                  <c:v>285.746094521239</c:v>
                </c:pt>
                <c:pt idx="423">
                  <c:v>285.193423353561</c:v>
                </c:pt>
                <c:pt idx="424">
                  <c:v>285.193423353561</c:v>
                </c:pt>
                <c:pt idx="425">
                  <c:v>285.193423353561</c:v>
                </c:pt>
                <c:pt idx="426">
                  <c:v>285.193423353561</c:v>
                </c:pt>
                <c:pt idx="427">
                  <c:v>285.193423353561</c:v>
                </c:pt>
                <c:pt idx="428">
                  <c:v>285.193423353561</c:v>
                </c:pt>
                <c:pt idx="429">
                  <c:v>285.193423353561</c:v>
                </c:pt>
                <c:pt idx="430">
                  <c:v>285.193423353561</c:v>
                </c:pt>
                <c:pt idx="431">
                  <c:v>285.193423353561</c:v>
                </c:pt>
                <c:pt idx="432">
                  <c:v>285.193423353561</c:v>
                </c:pt>
                <c:pt idx="433">
                  <c:v>290.49745755672063</c:v>
                </c:pt>
                <c:pt idx="434">
                  <c:v>289.50662624449586</c:v>
                </c:pt>
                <c:pt idx="435">
                  <c:v>289.14488213761513</c:v>
                </c:pt>
                <c:pt idx="436">
                  <c:v>288.42941155963342</c:v>
                </c:pt>
                <c:pt idx="437">
                  <c:v>288.42941155963342</c:v>
                </c:pt>
                <c:pt idx="438">
                  <c:v>288.42941155963342</c:v>
                </c:pt>
                <c:pt idx="439">
                  <c:v>288.42941155963342</c:v>
                </c:pt>
                <c:pt idx="440">
                  <c:v>288.42941155963342</c:v>
                </c:pt>
                <c:pt idx="441">
                  <c:v>288.42941155963342</c:v>
                </c:pt>
                <c:pt idx="442">
                  <c:v>288.1921235741388</c:v>
                </c:pt>
                <c:pt idx="443">
                  <c:v>286.90107007060834</c:v>
                </c:pt>
                <c:pt idx="444">
                  <c:v>286.90107007060834</c:v>
                </c:pt>
                <c:pt idx="445">
                  <c:v>286.57861230894184</c:v>
                </c:pt>
                <c:pt idx="446">
                  <c:v>278.73248791327796</c:v>
                </c:pt>
                <c:pt idx="447">
                  <c:v>273.59998848883612</c:v>
                </c:pt>
                <c:pt idx="448">
                  <c:v>273.59998848883612</c:v>
                </c:pt>
                <c:pt idx="449">
                  <c:v>273.59998848883612</c:v>
                </c:pt>
                <c:pt idx="450">
                  <c:v>273.59998848883612</c:v>
                </c:pt>
                <c:pt idx="451">
                  <c:v>282.54453184739782</c:v>
                </c:pt>
                <c:pt idx="452">
                  <c:v>278.93479223561701</c:v>
                </c:pt>
                <c:pt idx="453">
                  <c:v>278.87884974820668</c:v>
                </c:pt>
                <c:pt idx="454">
                  <c:v>277.63557118876821</c:v>
                </c:pt>
                <c:pt idx="455">
                  <c:v>276.72387732263644</c:v>
                </c:pt>
                <c:pt idx="456">
                  <c:v>269.4322641167966</c:v>
                </c:pt>
                <c:pt idx="457">
                  <c:v>269.4322641167966</c:v>
                </c:pt>
                <c:pt idx="458">
                  <c:v>269.4322641167966</c:v>
                </c:pt>
                <c:pt idx="459">
                  <c:v>269.4322641167966</c:v>
                </c:pt>
                <c:pt idx="460">
                  <c:v>269.4322641167966</c:v>
                </c:pt>
                <c:pt idx="461">
                  <c:v>269.4322641167966</c:v>
                </c:pt>
                <c:pt idx="462">
                  <c:v>269.4322641167966</c:v>
                </c:pt>
                <c:pt idx="463">
                  <c:v>269.4322641167966</c:v>
                </c:pt>
                <c:pt idx="464">
                  <c:v>269.4322641167966</c:v>
                </c:pt>
                <c:pt idx="465">
                  <c:v>269.4322641167966</c:v>
                </c:pt>
                <c:pt idx="466">
                  <c:v>269.4322641167966</c:v>
                </c:pt>
                <c:pt idx="467">
                  <c:v>285.90801285754634</c:v>
                </c:pt>
                <c:pt idx="468">
                  <c:v>283.25905986432986</c:v>
                </c:pt>
                <c:pt idx="469">
                  <c:v>278.41053320412368</c:v>
                </c:pt>
                <c:pt idx="470">
                  <c:v>277.88574590868922</c:v>
                </c:pt>
                <c:pt idx="471">
                  <c:v>276.34213896065637</c:v>
                </c:pt>
                <c:pt idx="472">
                  <c:v>276.34213896065637</c:v>
                </c:pt>
                <c:pt idx="473">
                  <c:v>276.34213896065637</c:v>
                </c:pt>
                <c:pt idx="474">
                  <c:v>275.62730176927448</c:v>
                </c:pt>
                <c:pt idx="475">
                  <c:v>270.97552549454713</c:v>
                </c:pt>
                <c:pt idx="476">
                  <c:v>270.97552549454713</c:v>
                </c:pt>
                <c:pt idx="477">
                  <c:v>269.56501178643731</c:v>
                </c:pt>
                <c:pt idx="478">
                  <c:v>269.56501178643731</c:v>
                </c:pt>
                <c:pt idx="479">
                  <c:v>269.56501178643731</c:v>
                </c:pt>
                <c:pt idx="480">
                  <c:v>269.56501178643731</c:v>
                </c:pt>
                <c:pt idx="481">
                  <c:v>269.56501178643731</c:v>
                </c:pt>
                <c:pt idx="482">
                  <c:v>269.56501178643731</c:v>
                </c:pt>
                <c:pt idx="483">
                  <c:v>284.98948196272033</c:v>
                </c:pt>
                <c:pt idx="484">
                  <c:v>276.87569710735266</c:v>
                </c:pt>
                <c:pt idx="485">
                  <c:v>276.87569710735266</c:v>
                </c:pt>
                <c:pt idx="486">
                  <c:v>271.36369352140832</c:v>
                </c:pt>
                <c:pt idx="487">
                  <c:v>271.36369352140832</c:v>
                </c:pt>
                <c:pt idx="488">
                  <c:v>271.36369352140832</c:v>
                </c:pt>
                <c:pt idx="489">
                  <c:v>271.36369352140832</c:v>
                </c:pt>
                <c:pt idx="490">
                  <c:v>271.36369352140832</c:v>
                </c:pt>
                <c:pt idx="491">
                  <c:v>268.50181985913343</c:v>
                </c:pt>
                <c:pt idx="492">
                  <c:v>263.82125700869847</c:v>
                </c:pt>
                <c:pt idx="493">
                  <c:v>263.50453048447474</c:v>
                </c:pt>
                <c:pt idx="494">
                  <c:v>260.47860046140454</c:v>
                </c:pt>
                <c:pt idx="495">
                  <c:v>256.73057186800429</c:v>
                </c:pt>
                <c:pt idx="496">
                  <c:v>252.4138779695279</c:v>
                </c:pt>
                <c:pt idx="497">
                  <c:v>246.32321711383611</c:v>
                </c:pt>
                <c:pt idx="498">
                  <c:v>246.32321711383611</c:v>
                </c:pt>
                <c:pt idx="499">
                  <c:v>246.32321711383611</c:v>
                </c:pt>
                <c:pt idx="500">
                  <c:v>246.32321711383611</c:v>
                </c:pt>
                <c:pt idx="501">
                  <c:v>262.45125553762978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BD-4D7C-8B04-4644D7E94208}"/>
            </c:ext>
          </c:extLst>
        </c:ser>
        <c:ser>
          <c:idx val="5"/>
          <c:order val="3"/>
          <c:tx>
            <c:strRef>
              <c:f>'ATR Trailing Stop (21,3,HL)'!$O$1</c:f>
              <c:strCache>
                <c:ptCount val="1"/>
                <c:pt idx="0">
                  <c:v> Lower 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'ATR Trailing Stop (21,3,HL)'!$B$2:$B$503</c:f>
              <c:numCache>
                <c:formatCode>mm/dd/yy;@</c:formatCode>
                <c:ptCount val="502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</c:numCache>
            </c:numRef>
          </c:cat>
          <c:val>
            <c:numRef>
              <c:f>'ATR Trailing Stop (21,3,HL)'!$O$2:$O$503</c:f>
              <c:numCache>
                <c:formatCode>_("$"* #,##0.00_);_("$"* \(#,##0.00\);_("$"* "-"??_);_(@_)</c:formatCode>
                <c:ptCount val="502"/>
                <c:pt idx="20">
                  <c:v>210.9014285714286</c:v>
                </c:pt>
                <c:pt idx="21">
                  <c:v>211.0661224489796</c:v>
                </c:pt>
                <c:pt idx="22">
                  <c:v>212.50249757045674</c:v>
                </c:pt>
                <c:pt idx="23">
                  <c:v>212.50249757045674</c:v>
                </c:pt>
                <c:pt idx="24">
                  <c:v>212.50249757045674</c:v>
                </c:pt>
                <c:pt idx="25">
                  <c:v>212.61733080268374</c:v>
                </c:pt>
                <c:pt idx="26">
                  <c:v>213.8560293358893</c:v>
                </c:pt>
                <c:pt idx="27">
                  <c:v>214.7481231770374</c:v>
                </c:pt>
                <c:pt idx="28">
                  <c:v>215.91726016860704</c:v>
                </c:pt>
                <c:pt idx="29">
                  <c:v>216.77739063676862</c:v>
                </c:pt>
                <c:pt idx="30">
                  <c:v>217.88275298739867</c:v>
                </c:pt>
                <c:pt idx="31">
                  <c:v>217.88275298739867</c:v>
                </c:pt>
                <c:pt idx="32">
                  <c:v>218.09689613369494</c:v>
                </c:pt>
                <c:pt idx="33">
                  <c:v>219.40037727018569</c:v>
                </c:pt>
                <c:pt idx="34">
                  <c:v>219.40037727018569</c:v>
                </c:pt>
                <c:pt idx="35">
                  <c:v>219.45385693440878</c:v>
                </c:pt>
                <c:pt idx="36">
                  <c:v>219.73510184229406</c:v>
                </c:pt>
                <c:pt idx="37">
                  <c:v>220.14200175456577</c:v>
                </c:pt>
                <c:pt idx="38">
                  <c:v>220.14200175456577</c:v>
                </c:pt>
                <c:pt idx="39">
                  <c:v>222.36290408577395</c:v>
                </c:pt>
                <c:pt idx="40">
                  <c:v>222.36290408577395</c:v>
                </c:pt>
                <c:pt idx="41">
                  <c:v>222.36290408577395</c:v>
                </c:pt>
                <c:pt idx="42">
                  <c:v>222.36290408577395</c:v>
                </c:pt>
                <c:pt idx="43">
                  <c:v>222.36290408577395</c:v>
                </c:pt>
                <c:pt idx="44">
                  <c:v>222.36290408577395</c:v>
                </c:pt>
                <c:pt idx="45">
                  <c:v>222.36290408577395</c:v>
                </c:pt>
                <c:pt idx="46">
                  <c:v>222.36290408577395</c:v>
                </c:pt>
                <c:pt idx="47">
                  <c:v>222.36290408577395</c:v>
                </c:pt>
                <c:pt idx="48">
                  <c:v>222.36290408577395</c:v>
                </c:pt>
                <c:pt idx="49">
                  <c:v>222.36290408577395</c:v>
                </c:pt>
                <c:pt idx="50">
                  <c:v>222.36290408577395</c:v>
                </c:pt>
                <c:pt idx="51">
                  <c:v>222.36290408577395</c:v>
                </c:pt>
                <c:pt idx="52">
                  <c:v>222.36290408577395</c:v>
                </c:pt>
                <c:pt idx="53">
                  <c:v>222.36290408577395</c:v>
                </c:pt>
                <c:pt idx="54">
                  <c:v>217.99507734486761</c:v>
                </c:pt>
                <c:pt idx="55">
                  <c:v>217.99507734486761</c:v>
                </c:pt>
                <c:pt idx="56">
                  <c:v>217.99507734486761</c:v>
                </c:pt>
                <c:pt idx="57">
                  <c:v>217.99507734486761</c:v>
                </c:pt>
                <c:pt idx="58">
                  <c:v>218.63005884985586</c:v>
                </c:pt>
                <c:pt idx="59">
                  <c:v>218.91481795224368</c:v>
                </c:pt>
                <c:pt idx="60">
                  <c:v>219.67315995451779</c:v>
                </c:pt>
                <c:pt idx="61">
                  <c:v>219.67315995451779</c:v>
                </c:pt>
                <c:pt idx="62">
                  <c:v>219.67315995451779</c:v>
                </c:pt>
                <c:pt idx="63">
                  <c:v>219.67315995451779</c:v>
                </c:pt>
                <c:pt idx="64">
                  <c:v>219.67315995451779</c:v>
                </c:pt>
                <c:pt idx="65">
                  <c:v>219.67315995451779</c:v>
                </c:pt>
                <c:pt idx="66">
                  <c:v>219.67315995451779</c:v>
                </c:pt>
                <c:pt idx="67">
                  <c:v>219.67315995451779</c:v>
                </c:pt>
                <c:pt idx="68">
                  <c:v>219.67315995451779</c:v>
                </c:pt>
                <c:pt idx="69">
                  <c:v>219.67315995451779</c:v>
                </c:pt>
                <c:pt idx="70">
                  <c:v>219.67315995451779</c:v>
                </c:pt>
                <c:pt idx="71">
                  <c:v>219.67315995451779</c:v>
                </c:pt>
                <c:pt idx="72">
                  <c:v>219.67315995451779</c:v>
                </c:pt>
                <c:pt idx="73">
                  <c:v>219.67315995451779</c:v>
                </c:pt>
                <c:pt idx="74">
                  <c:v>219.67315995451779</c:v>
                </c:pt>
                <c:pt idx="75">
                  <c:v>219.67315995451779</c:v>
                </c:pt>
                <c:pt idx="76">
                  <c:v>220.15909334554451</c:v>
                </c:pt>
                <c:pt idx="77">
                  <c:v>221.4600889005186</c:v>
                </c:pt>
                <c:pt idx="78">
                  <c:v>221.4600889005186</c:v>
                </c:pt>
                <c:pt idx="79">
                  <c:v>221.68089696192163</c:v>
                </c:pt>
                <c:pt idx="80">
                  <c:v>221.68089696192163</c:v>
                </c:pt>
                <c:pt idx="81">
                  <c:v>221.92323987475885</c:v>
                </c:pt>
                <c:pt idx="82">
                  <c:v>222.12879988072271</c:v>
                </c:pt>
                <c:pt idx="83">
                  <c:v>222.12879988072271</c:v>
                </c:pt>
                <c:pt idx="84">
                  <c:v>222.22403617299113</c:v>
                </c:pt>
                <c:pt idx="85">
                  <c:v>223.18003445046773</c:v>
                </c:pt>
                <c:pt idx="86">
                  <c:v>223.25146138139783</c:v>
                </c:pt>
                <c:pt idx="87">
                  <c:v>223.25146138139783</c:v>
                </c:pt>
                <c:pt idx="88">
                  <c:v>223.59121213732232</c:v>
                </c:pt>
                <c:pt idx="89">
                  <c:v>223.59121213732232</c:v>
                </c:pt>
                <c:pt idx="90">
                  <c:v>223.59121213732232</c:v>
                </c:pt>
                <c:pt idx="91">
                  <c:v>224.02679376941779</c:v>
                </c:pt>
                <c:pt idx="92">
                  <c:v>224.02679376941779</c:v>
                </c:pt>
                <c:pt idx="93">
                  <c:v>224.02679376941779</c:v>
                </c:pt>
                <c:pt idx="94">
                  <c:v>220.22006372479672</c:v>
                </c:pt>
                <c:pt idx="95">
                  <c:v>221.57720354742546</c:v>
                </c:pt>
                <c:pt idx="96">
                  <c:v>222.75352718802424</c:v>
                </c:pt>
                <c:pt idx="97">
                  <c:v>223.37859732192786</c:v>
                </c:pt>
                <c:pt idx="98">
                  <c:v>224.00961649707415</c:v>
                </c:pt>
                <c:pt idx="99">
                  <c:v>225.10582523530871</c:v>
                </c:pt>
                <c:pt idx="100">
                  <c:v>225.19888117648446</c:v>
                </c:pt>
                <c:pt idx="101">
                  <c:v>225.19888117648446</c:v>
                </c:pt>
                <c:pt idx="102">
                  <c:v>225.19888117648446</c:v>
                </c:pt>
                <c:pt idx="103">
                  <c:v>226.83289271265261</c:v>
                </c:pt>
                <c:pt idx="104">
                  <c:v>227.62465972633581</c:v>
                </c:pt>
                <c:pt idx="105">
                  <c:v>227.62465972633581</c:v>
                </c:pt>
                <c:pt idx="106">
                  <c:v>227.62465972633581</c:v>
                </c:pt>
                <c:pt idx="107">
                  <c:v>227.62465972633581</c:v>
                </c:pt>
                <c:pt idx="108">
                  <c:v>227.62465972633581</c:v>
                </c:pt>
                <c:pt idx="109">
                  <c:v>227.62465972633581</c:v>
                </c:pt>
                <c:pt idx="110">
                  <c:v>227.62465972633581</c:v>
                </c:pt>
                <c:pt idx="111">
                  <c:v>228.07903684376384</c:v>
                </c:pt>
                <c:pt idx="112">
                  <c:v>228.07903684376384</c:v>
                </c:pt>
                <c:pt idx="113">
                  <c:v>228.07903684376384</c:v>
                </c:pt>
                <c:pt idx="114">
                  <c:v>228.07903684376384</c:v>
                </c:pt>
                <c:pt idx="115">
                  <c:v>229.15793833331901</c:v>
                </c:pt>
                <c:pt idx="116">
                  <c:v>229.15793833331901</c:v>
                </c:pt>
                <c:pt idx="117">
                  <c:v>229.15793833331901</c:v>
                </c:pt>
                <c:pt idx="118">
                  <c:v>229.15793833331901</c:v>
                </c:pt>
                <c:pt idx="119">
                  <c:v>229.15793833331901</c:v>
                </c:pt>
                <c:pt idx="120">
                  <c:v>229.15793833331901</c:v>
                </c:pt>
                <c:pt idx="121">
                  <c:v>229.15793833331901</c:v>
                </c:pt>
                <c:pt idx="122">
                  <c:v>229.15793833331901</c:v>
                </c:pt>
                <c:pt idx="123">
                  <c:v>229.15793833331901</c:v>
                </c:pt>
                <c:pt idx="124">
                  <c:v>226.07248648203372</c:v>
                </c:pt>
                <c:pt idx="125">
                  <c:v>226.46189188765115</c:v>
                </c:pt>
                <c:pt idx="126">
                  <c:v>227.0270398930011</c:v>
                </c:pt>
                <c:pt idx="127">
                  <c:v>227.0270398930011</c:v>
                </c:pt>
                <c:pt idx="128">
                  <c:v>227.0270398930011</c:v>
                </c:pt>
                <c:pt idx="129">
                  <c:v>227.0270398930011</c:v>
                </c:pt>
                <c:pt idx="130">
                  <c:v>227.0270398930011</c:v>
                </c:pt>
                <c:pt idx="131">
                  <c:v>228.07315807997978</c:v>
                </c:pt>
                <c:pt idx="132">
                  <c:v>228.57300769521885</c:v>
                </c:pt>
                <c:pt idx="133">
                  <c:v>229.65048351925603</c:v>
                </c:pt>
                <c:pt idx="134">
                  <c:v>229.75569858976766</c:v>
                </c:pt>
                <c:pt idx="135">
                  <c:v>229.95018913311208</c:v>
                </c:pt>
                <c:pt idx="136">
                  <c:v>231.23303726963053</c:v>
                </c:pt>
                <c:pt idx="137">
                  <c:v>231.41765454250529</c:v>
                </c:pt>
                <c:pt idx="138">
                  <c:v>231.41765454250529</c:v>
                </c:pt>
                <c:pt idx="139">
                  <c:v>231.41765454250529</c:v>
                </c:pt>
                <c:pt idx="140">
                  <c:v>231.95038617212418</c:v>
                </c:pt>
                <c:pt idx="141">
                  <c:v>232.05893921154683</c:v>
                </c:pt>
                <c:pt idx="142">
                  <c:v>232.05893921154683</c:v>
                </c:pt>
                <c:pt idx="143">
                  <c:v>232.05893921154683</c:v>
                </c:pt>
                <c:pt idx="144">
                  <c:v>232.05893921154683</c:v>
                </c:pt>
                <c:pt idx="145">
                  <c:v>232.05893921154683</c:v>
                </c:pt>
                <c:pt idx="146">
                  <c:v>232.13191511839446</c:v>
                </c:pt>
                <c:pt idx="147">
                  <c:v>232.13191511839446</c:v>
                </c:pt>
                <c:pt idx="148">
                  <c:v>232.23876654729656</c:v>
                </c:pt>
                <c:pt idx="149">
                  <c:v>232.78596814028242</c:v>
                </c:pt>
                <c:pt idx="150">
                  <c:v>232.78596814028242</c:v>
                </c:pt>
                <c:pt idx="151">
                  <c:v>232.78596814028242</c:v>
                </c:pt>
                <c:pt idx="152">
                  <c:v>232.78596814028242</c:v>
                </c:pt>
                <c:pt idx="153">
                  <c:v>228.84340188730616</c:v>
                </c:pt>
                <c:pt idx="154">
                  <c:v>230.96752560695825</c:v>
                </c:pt>
                <c:pt idx="155">
                  <c:v>231.02859581615073</c:v>
                </c:pt>
                <c:pt idx="156">
                  <c:v>231.47723411061975</c:v>
                </c:pt>
                <c:pt idx="157">
                  <c:v>231.47723411061975</c:v>
                </c:pt>
                <c:pt idx="158">
                  <c:v>231.47723411061975</c:v>
                </c:pt>
                <c:pt idx="159">
                  <c:v>227.23970876632737</c:v>
                </c:pt>
                <c:pt idx="160">
                  <c:v>229.50591311078799</c:v>
                </c:pt>
                <c:pt idx="161">
                  <c:v>229.50591311078799</c:v>
                </c:pt>
                <c:pt idx="162">
                  <c:v>229.50591311078799</c:v>
                </c:pt>
                <c:pt idx="163">
                  <c:v>229.50591311078799</c:v>
                </c:pt>
                <c:pt idx="164">
                  <c:v>229.50591311078799</c:v>
                </c:pt>
                <c:pt idx="165">
                  <c:v>229.50591311078799</c:v>
                </c:pt>
                <c:pt idx="166">
                  <c:v>230.04656364219187</c:v>
                </c:pt>
                <c:pt idx="167">
                  <c:v>231.43196537351608</c:v>
                </c:pt>
                <c:pt idx="168">
                  <c:v>231.86425273668198</c:v>
                </c:pt>
                <c:pt idx="169">
                  <c:v>231.86425273668198</c:v>
                </c:pt>
                <c:pt idx="170">
                  <c:v>231.86425273668198</c:v>
                </c:pt>
                <c:pt idx="171">
                  <c:v>231.86425273668198</c:v>
                </c:pt>
                <c:pt idx="172">
                  <c:v>231.86425273668198</c:v>
                </c:pt>
                <c:pt idx="173">
                  <c:v>233.08654765819512</c:v>
                </c:pt>
                <c:pt idx="174">
                  <c:v>233.98242634113819</c:v>
                </c:pt>
                <c:pt idx="175">
                  <c:v>234.22945365822684</c:v>
                </c:pt>
                <c:pt idx="176">
                  <c:v>234.25614634116846</c:v>
                </c:pt>
                <c:pt idx="177">
                  <c:v>234.67775842016042</c:v>
                </c:pt>
                <c:pt idx="178">
                  <c:v>235.25596040015279</c:v>
                </c:pt>
                <c:pt idx="179">
                  <c:v>235.62377180966931</c:v>
                </c:pt>
                <c:pt idx="180">
                  <c:v>235.71549696158985</c:v>
                </c:pt>
                <c:pt idx="181">
                  <c:v>235.71549696158985</c:v>
                </c:pt>
                <c:pt idx="182">
                  <c:v>235.71549696158985</c:v>
                </c:pt>
                <c:pt idx="183">
                  <c:v>235.71549696158985</c:v>
                </c:pt>
                <c:pt idx="184">
                  <c:v>235.71549696158985</c:v>
                </c:pt>
                <c:pt idx="185">
                  <c:v>235.85686524331484</c:v>
                </c:pt>
                <c:pt idx="186">
                  <c:v>236.21368118410936</c:v>
                </c:pt>
                <c:pt idx="187">
                  <c:v>237.07588684200894</c:v>
                </c:pt>
                <c:pt idx="188">
                  <c:v>238.14179699238946</c:v>
                </c:pt>
                <c:pt idx="189">
                  <c:v>238.74361618322808</c:v>
                </c:pt>
                <c:pt idx="190">
                  <c:v>239.07296779355053</c:v>
                </c:pt>
                <c:pt idx="191">
                  <c:v>240.47139789861956</c:v>
                </c:pt>
                <c:pt idx="192">
                  <c:v>240.47139789861956</c:v>
                </c:pt>
                <c:pt idx="193">
                  <c:v>240.47139789861956</c:v>
                </c:pt>
                <c:pt idx="194">
                  <c:v>240.52078427696321</c:v>
                </c:pt>
                <c:pt idx="195">
                  <c:v>240.97979454948879</c:v>
                </c:pt>
                <c:pt idx="196">
                  <c:v>240.97979454948879</c:v>
                </c:pt>
                <c:pt idx="197">
                  <c:v>241.04668439862931</c:v>
                </c:pt>
                <c:pt idx="198">
                  <c:v>241.43731847488502</c:v>
                </c:pt>
                <c:pt idx="199">
                  <c:v>241.68506521417623</c:v>
                </c:pt>
                <c:pt idx="200">
                  <c:v>242.0076811563583</c:v>
                </c:pt>
                <c:pt idx="201">
                  <c:v>242.00922014891268</c:v>
                </c:pt>
                <c:pt idx="202">
                  <c:v>243.23925728467876</c:v>
                </c:pt>
                <c:pt idx="203">
                  <c:v>243.23925728467876</c:v>
                </c:pt>
                <c:pt idx="204">
                  <c:v>243.23925728467876</c:v>
                </c:pt>
                <c:pt idx="205">
                  <c:v>243.23925728467876</c:v>
                </c:pt>
                <c:pt idx="206">
                  <c:v>243.23925728467876</c:v>
                </c:pt>
                <c:pt idx="207">
                  <c:v>243.47543924867969</c:v>
                </c:pt>
                <c:pt idx="208">
                  <c:v>243.47543924867969</c:v>
                </c:pt>
                <c:pt idx="209">
                  <c:v>243.47543924867969</c:v>
                </c:pt>
                <c:pt idx="210">
                  <c:v>243.47543924867969</c:v>
                </c:pt>
                <c:pt idx="211">
                  <c:v>243.47543924867969</c:v>
                </c:pt>
                <c:pt idx="212">
                  <c:v>244.17155339590647</c:v>
                </c:pt>
                <c:pt idx="213">
                  <c:v>244.62005085324427</c:v>
                </c:pt>
                <c:pt idx="214">
                  <c:v>244.62005085324427</c:v>
                </c:pt>
                <c:pt idx="215">
                  <c:v>244.87766517301066</c:v>
                </c:pt>
                <c:pt idx="216">
                  <c:v>244.87766517301066</c:v>
                </c:pt>
                <c:pt idx="217">
                  <c:v>244.87766517301066</c:v>
                </c:pt>
                <c:pt idx="218">
                  <c:v>244.87766517301066</c:v>
                </c:pt>
                <c:pt idx="219">
                  <c:v>244.87766517301066</c:v>
                </c:pt>
                <c:pt idx="220">
                  <c:v>244.87766517301066</c:v>
                </c:pt>
                <c:pt idx="221">
                  <c:v>244.87766517301066</c:v>
                </c:pt>
                <c:pt idx="222">
                  <c:v>244.87766517301066</c:v>
                </c:pt>
                <c:pt idx="223">
                  <c:v>244.87766517301066</c:v>
                </c:pt>
                <c:pt idx="224">
                  <c:v>245.25306995308955</c:v>
                </c:pt>
                <c:pt idx="225">
                  <c:v>245.25306995308955</c:v>
                </c:pt>
                <c:pt idx="226">
                  <c:v>245.79010880098824</c:v>
                </c:pt>
                <c:pt idx="227">
                  <c:v>245.79010880098824</c:v>
                </c:pt>
                <c:pt idx="228">
                  <c:v>248.07948644080565</c:v>
                </c:pt>
                <c:pt idx="229">
                  <c:v>248.07948644080565</c:v>
                </c:pt>
                <c:pt idx="230">
                  <c:v>249.84021445878065</c:v>
                </c:pt>
                <c:pt idx="231">
                  <c:v>249.84021445878065</c:v>
                </c:pt>
                <c:pt idx="232">
                  <c:v>249.84021445878065</c:v>
                </c:pt>
                <c:pt idx="233">
                  <c:v>249.84021445878065</c:v>
                </c:pt>
                <c:pt idx="234">
                  <c:v>249.84021445878065</c:v>
                </c:pt>
                <c:pt idx="235">
                  <c:v>249.84021445878065</c:v>
                </c:pt>
                <c:pt idx="236">
                  <c:v>249.84021445878065</c:v>
                </c:pt>
                <c:pt idx="237">
                  <c:v>250.66202535072884</c:v>
                </c:pt>
                <c:pt idx="238">
                  <c:v>251.19050033402746</c:v>
                </c:pt>
                <c:pt idx="239">
                  <c:v>251.24809555621667</c:v>
                </c:pt>
                <c:pt idx="240">
                  <c:v>251.24809555621667</c:v>
                </c:pt>
                <c:pt idx="241">
                  <c:v>252.13702544781557</c:v>
                </c:pt>
                <c:pt idx="242">
                  <c:v>253.69478614077673</c:v>
                </c:pt>
                <c:pt idx="243">
                  <c:v>253.69478614077673</c:v>
                </c:pt>
                <c:pt idx="244">
                  <c:v>253.69478614077673</c:v>
                </c:pt>
                <c:pt idx="245">
                  <c:v>253.69478614077673</c:v>
                </c:pt>
                <c:pt idx="246">
                  <c:v>253.69478614077673</c:v>
                </c:pt>
                <c:pt idx="247">
                  <c:v>253.69478614077673</c:v>
                </c:pt>
                <c:pt idx="248">
                  <c:v>253.69478614077673</c:v>
                </c:pt>
                <c:pt idx="249">
                  <c:v>253.88630648571998</c:v>
                </c:pt>
                <c:pt idx="250">
                  <c:v>253.88630648571998</c:v>
                </c:pt>
                <c:pt idx="251">
                  <c:v>254.61891744736508</c:v>
                </c:pt>
                <c:pt idx="252">
                  <c:v>256.20373090225246</c:v>
                </c:pt>
                <c:pt idx="253">
                  <c:v>257.26688657357374</c:v>
                </c:pt>
                <c:pt idx="254">
                  <c:v>258.95417768911784</c:v>
                </c:pt>
                <c:pt idx="255">
                  <c:v>259.4887406563027</c:v>
                </c:pt>
                <c:pt idx="256">
                  <c:v>260.11213395838354</c:v>
                </c:pt>
                <c:pt idx="257">
                  <c:v>260.11213395838354</c:v>
                </c:pt>
                <c:pt idx="258">
                  <c:v>261.54467932733201</c:v>
                </c:pt>
                <c:pt idx="259">
                  <c:v>263.20398031174477</c:v>
                </c:pt>
                <c:pt idx="260">
                  <c:v>263.20398031174477</c:v>
                </c:pt>
                <c:pt idx="261">
                  <c:v>264.31476672267098</c:v>
                </c:pt>
                <c:pt idx="262">
                  <c:v>264.31476672267098</c:v>
                </c:pt>
                <c:pt idx="263">
                  <c:v>265.19300836523445</c:v>
                </c:pt>
                <c:pt idx="264">
                  <c:v>267.26953177641377</c:v>
                </c:pt>
                <c:pt idx="265">
                  <c:v>267.90622073944166</c:v>
                </c:pt>
                <c:pt idx="266">
                  <c:v>267.90622073944166</c:v>
                </c:pt>
                <c:pt idx="267">
                  <c:v>267.90622073944166</c:v>
                </c:pt>
                <c:pt idx="268">
                  <c:v>270.68821357472552</c:v>
                </c:pt>
                <c:pt idx="269">
                  <c:v>270.68821357472552</c:v>
                </c:pt>
                <c:pt idx="270">
                  <c:v>270.68821357472552</c:v>
                </c:pt>
                <c:pt idx="271">
                  <c:v>270.68821357472552</c:v>
                </c:pt>
                <c:pt idx="272">
                  <c:v>265.46568097632206</c:v>
                </c:pt>
                <c:pt idx="273">
                  <c:v>265.46568097632206</c:v>
                </c:pt>
                <c:pt idx="274">
                  <c:v>246.4635655114032</c:v>
                </c:pt>
                <c:pt idx="275">
                  <c:v>250.32768143943161</c:v>
                </c:pt>
                <c:pt idx="276">
                  <c:v>248.68207756136349</c:v>
                </c:pt>
                <c:pt idx="277">
                  <c:v>248.68207756136349</c:v>
                </c:pt>
                <c:pt idx="278">
                  <c:v>240.73195243661087</c:v>
                </c:pt>
                <c:pt idx="279">
                  <c:v>244.20471660629605</c:v>
                </c:pt>
                <c:pt idx="280">
                  <c:v>244.91973010123434</c:v>
                </c:pt>
                <c:pt idx="281">
                  <c:v>248.13212390593745</c:v>
                </c:pt>
                <c:pt idx="282">
                  <c:v>251.40345133898802</c:v>
                </c:pt>
                <c:pt idx="283">
                  <c:v>251.61376317998864</c:v>
                </c:pt>
                <c:pt idx="284">
                  <c:v>251.61376317998864</c:v>
                </c:pt>
                <c:pt idx="285">
                  <c:v>251.61376317998864</c:v>
                </c:pt>
                <c:pt idx="286">
                  <c:v>251.61376317998864</c:v>
                </c:pt>
                <c:pt idx="287">
                  <c:v>253.168056719156</c:v>
                </c:pt>
                <c:pt idx="288">
                  <c:v>256.32719687538668</c:v>
                </c:pt>
                <c:pt idx="289">
                  <c:v>256.32719687538668</c:v>
                </c:pt>
                <c:pt idx="290">
                  <c:v>256.32719687538668</c:v>
                </c:pt>
                <c:pt idx="291">
                  <c:v>256.32719687538668</c:v>
                </c:pt>
                <c:pt idx="292">
                  <c:v>247.07693347968117</c:v>
                </c:pt>
                <c:pt idx="293">
                  <c:v>249.91517474255346</c:v>
                </c:pt>
                <c:pt idx="294">
                  <c:v>250.86349975481284</c:v>
                </c:pt>
                <c:pt idx="295">
                  <c:v>250.92285690934557</c:v>
                </c:pt>
                <c:pt idx="296">
                  <c:v>252.50319705651958</c:v>
                </c:pt>
                <c:pt idx="297">
                  <c:v>256.9930448157329</c:v>
                </c:pt>
                <c:pt idx="298">
                  <c:v>256.9930448157329</c:v>
                </c:pt>
                <c:pt idx="299">
                  <c:v>256.9930448157329</c:v>
                </c:pt>
                <c:pt idx="300">
                  <c:v>256.9930448157329</c:v>
                </c:pt>
                <c:pt idx="301">
                  <c:v>256.9930448157329</c:v>
                </c:pt>
                <c:pt idx="302">
                  <c:v>256.9930448157329</c:v>
                </c:pt>
                <c:pt idx="303">
                  <c:v>256.9930448157329</c:v>
                </c:pt>
                <c:pt idx="304">
                  <c:v>256.9930448157329</c:v>
                </c:pt>
                <c:pt idx="305">
                  <c:v>256.9930448157329</c:v>
                </c:pt>
                <c:pt idx="306">
                  <c:v>256.9930448157329</c:v>
                </c:pt>
                <c:pt idx="307">
                  <c:v>237.9830939337547</c:v>
                </c:pt>
                <c:pt idx="308">
                  <c:v>244.34294660357591</c:v>
                </c:pt>
                <c:pt idx="309">
                  <c:v>244.34294660357591</c:v>
                </c:pt>
                <c:pt idx="310">
                  <c:v>244.34294660357591</c:v>
                </c:pt>
                <c:pt idx="311">
                  <c:v>244.34294660357591</c:v>
                </c:pt>
                <c:pt idx="312">
                  <c:v>244.34294660357591</c:v>
                </c:pt>
                <c:pt idx="313">
                  <c:v>244.34294660357591</c:v>
                </c:pt>
                <c:pt idx="314">
                  <c:v>244.34294660357591</c:v>
                </c:pt>
                <c:pt idx="315">
                  <c:v>244.34294660357591</c:v>
                </c:pt>
                <c:pt idx="316">
                  <c:v>244.34294660357591</c:v>
                </c:pt>
                <c:pt idx="317">
                  <c:v>244.34294660357591</c:v>
                </c:pt>
                <c:pt idx="318">
                  <c:v>244.34294660357591</c:v>
                </c:pt>
                <c:pt idx="319">
                  <c:v>244.34294660357591</c:v>
                </c:pt>
                <c:pt idx="320">
                  <c:v>244.34294660357591</c:v>
                </c:pt>
                <c:pt idx="321">
                  <c:v>244.34294660357591</c:v>
                </c:pt>
                <c:pt idx="322">
                  <c:v>245.47723607002783</c:v>
                </c:pt>
                <c:pt idx="323">
                  <c:v>248.37736768574075</c:v>
                </c:pt>
                <c:pt idx="324">
                  <c:v>248.98415970070548</c:v>
                </c:pt>
                <c:pt idx="325">
                  <c:v>248.98415970070548</c:v>
                </c:pt>
                <c:pt idx="326">
                  <c:v>248.98415970070548</c:v>
                </c:pt>
                <c:pt idx="327">
                  <c:v>248.98415970070548</c:v>
                </c:pt>
                <c:pt idx="328">
                  <c:v>248.98415970070548</c:v>
                </c:pt>
                <c:pt idx="329">
                  <c:v>248.98415970070548</c:v>
                </c:pt>
                <c:pt idx="330">
                  <c:v>248.98415970070548</c:v>
                </c:pt>
                <c:pt idx="331">
                  <c:v>248.98415970070548</c:v>
                </c:pt>
                <c:pt idx="332">
                  <c:v>248.98415970070548</c:v>
                </c:pt>
                <c:pt idx="333">
                  <c:v>248.98415970070548</c:v>
                </c:pt>
                <c:pt idx="334">
                  <c:v>248.98415970070548</c:v>
                </c:pt>
                <c:pt idx="335">
                  <c:v>248.98415970070548</c:v>
                </c:pt>
                <c:pt idx="336">
                  <c:v>248.98415970070548</c:v>
                </c:pt>
                <c:pt idx="337">
                  <c:v>248.98415970070548</c:v>
                </c:pt>
                <c:pt idx="338">
                  <c:v>248.98415970070548</c:v>
                </c:pt>
                <c:pt idx="339">
                  <c:v>249.58513213384282</c:v>
                </c:pt>
                <c:pt idx="340">
                  <c:v>252.14964965127888</c:v>
                </c:pt>
                <c:pt idx="341">
                  <c:v>253.25109490597984</c:v>
                </c:pt>
                <c:pt idx="342">
                  <c:v>253.64818562474275</c:v>
                </c:pt>
                <c:pt idx="343">
                  <c:v>253.64818562474275</c:v>
                </c:pt>
                <c:pt idx="344">
                  <c:v>253.64818562474275</c:v>
                </c:pt>
                <c:pt idx="345">
                  <c:v>253.64818562474275</c:v>
                </c:pt>
                <c:pt idx="346">
                  <c:v>253.64818562474275</c:v>
                </c:pt>
                <c:pt idx="347">
                  <c:v>254.94467596643096</c:v>
                </c:pt>
                <c:pt idx="348">
                  <c:v>254.94467596643096</c:v>
                </c:pt>
                <c:pt idx="349">
                  <c:v>255.21142944800994</c:v>
                </c:pt>
                <c:pt idx="350">
                  <c:v>255.21142944800994</c:v>
                </c:pt>
                <c:pt idx="351">
                  <c:v>255.21142944800994</c:v>
                </c:pt>
                <c:pt idx="352">
                  <c:v>255.21142944800994</c:v>
                </c:pt>
                <c:pt idx="353">
                  <c:v>255.21142944800994</c:v>
                </c:pt>
                <c:pt idx="354">
                  <c:v>255.21142944800994</c:v>
                </c:pt>
                <c:pt idx="355">
                  <c:v>255.58015402273628</c:v>
                </c:pt>
                <c:pt idx="356">
                  <c:v>257.0396704978441</c:v>
                </c:pt>
                <c:pt idx="357">
                  <c:v>257.47206714080386</c:v>
                </c:pt>
                <c:pt idx="358">
                  <c:v>259.76339727695608</c:v>
                </c:pt>
                <c:pt idx="359">
                  <c:v>259.86990216852956</c:v>
                </c:pt>
                <c:pt idx="360">
                  <c:v>260.83847825574247</c:v>
                </c:pt>
                <c:pt idx="361">
                  <c:v>261.42283643404045</c:v>
                </c:pt>
                <c:pt idx="362">
                  <c:v>261.99222517527659</c:v>
                </c:pt>
                <c:pt idx="363">
                  <c:v>261.99222517527659</c:v>
                </c:pt>
                <c:pt idx="364">
                  <c:v>262.12934256260917</c:v>
                </c:pt>
                <c:pt idx="365">
                  <c:v>262.12934256260917</c:v>
                </c:pt>
                <c:pt idx="366">
                  <c:v>262.12934256260917</c:v>
                </c:pt>
                <c:pt idx="367">
                  <c:v>262.12934256260917</c:v>
                </c:pt>
                <c:pt idx="368">
                  <c:v>262.12934256260917</c:v>
                </c:pt>
                <c:pt idx="369">
                  <c:v>262.12934256260917</c:v>
                </c:pt>
                <c:pt idx="370">
                  <c:v>262.12934256260917</c:v>
                </c:pt>
                <c:pt idx="371">
                  <c:v>262.12934256260917</c:v>
                </c:pt>
                <c:pt idx="372">
                  <c:v>256.43295957187019</c:v>
                </c:pt>
                <c:pt idx="373">
                  <c:v>256.43295957187019</c:v>
                </c:pt>
                <c:pt idx="374">
                  <c:v>256.43295957187019</c:v>
                </c:pt>
                <c:pt idx="375">
                  <c:v>256.43295957187019</c:v>
                </c:pt>
                <c:pt idx="376">
                  <c:v>256.43295957187019</c:v>
                </c:pt>
                <c:pt idx="377">
                  <c:v>256.43295957187019</c:v>
                </c:pt>
                <c:pt idx="378">
                  <c:v>257.55431613864977</c:v>
                </c:pt>
                <c:pt idx="379">
                  <c:v>259.72792013204742</c:v>
                </c:pt>
                <c:pt idx="380">
                  <c:v>262.15611441147377</c:v>
                </c:pt>
                <c:pt idx="381">
                  <c:v>263.34201372521306</c:v>
                </c:pt>
                <c:pt idx="382">
                  <c:v>263.34201372521306</c:v>
                </c:pt>
                <c:pt idx="383">
                  <c:v>263.8332550795584</c:v>
                </c:pt>
                <c:pt idx="384">
                  <c:v>264.225957218627</c:v>
                </c:pt>
                <c:pt idx="385">
                  <c:v>264.225957218627</c:v>
                </c:pt>
                <c:pt idx="386">
                  <c:v>265.29513126406079</c:v>
                </c:pt>
                <c:pt idx="387">
                  <c:v>266.04917263243885</c:v>
                </c:pt>
                <c:pt idx="388">
                  <c:v>266.04917263243885</c:v>
                </c:pt>
                <c:pt idx="389">
                  <c:v>266.04917263243885</c:v>
                </c:pt>
                <c:pt idx="390">
                  <c:v>266.04917263243885</c:v>
                </c:pt>
                <c:pt idx="391">
                  <c:v>266.98634237375484</c:v>
                </c:pt>
                <c:pt idx="392">
                  <c:v>269.20794511786175</c:v>
                </c:pt>
                <c:pt idx="393">
                  <c:v>269.20794511786175</c:v>
                </c:pt>
                <c:pt idx="394">
                  <c:v>269.20794511786175</c:v>
                </c:pt>
                <c:pt idx="395">
                  <c:v>269.20794511786175</c:v>
                </c:pt>
                <c:pt idx="396">
                  <c:v>269.20794511786175</c:v>
                </c:pt>
                <c:pt idx="397">
                  <c:v>269.20794511786175</c:v>
                </c:pt>
                <c:pt idx="398">
                  <c:v>269.20794511786175</c:v>
                </c:pt>
                <c:pt idx="399">
                  <c:v>269.20794511786175</c:v>
                </c:pt>
                <c:pt idx="400">
                  <c:v>269.93012194018297</c:v>
                </c:pt>
                <c:pt idx="401">
                  <c:v>270.96202089541237</c:v>
                </c:pt>
                <c:pt idx="402">
                  <c:v>271.01382942420224</c:v>
                </c:pt>
                <c:pt idx="403">
                  <c:v>271.01382942420224</c:v>
                </c:pt>
                <c:pt idx="404">
                  <c:v>271.01382942420224</c:v>
                </c:pt>
                <c:pt idx="405">
                  <c:v>271.01382942420224</c:v>
                </c:pt>
                <c:pt idx="406">
                  <c:v>271.01382942420224</c:v>
                </c:pt>
                <c:pt idx="407">
                  <c:v>271.01382942420224</c:v>
                </c:pt>
                <c:pt idx="408">
                  <c:v>271.01382942420224</c:v>
                </c:pt>
                <c:pt idx="409">
                  <c:v>271.01382942420224</c:v>
                </c:pt>
                <c:pt idx="410">
                  <c:v>271.08943343364217</c:v>
                </c:pt>
                <c:pt idx="411">
                  <c:v>271.81660327013537</c:v>
                </c:pt>
                <c:pt idx="412">
                  <c:v>271.81660327013537</c:v>
                </c:pt>
                <c:pt idx="413">
                  <c:v>271.81660327013537</c:v>
                </c:pt>
                <c:pt idx="414">
                  <c:v>273.20580997312197</c:v>
                </c:pt>
                <c:pt idx="415">
                  <c:v>275.36315235535432</c:v>
                </c:pt>
                <c:pt idx="416">
                  <c:v>275.65252605271837</c:v>
                </c:pt>
                <c:pt idx="417">
                  <c:v>277.18907243116035</c:v>
                </c:pt>
                <c:pt idx="418">
                  <c:v>277.18907243116035</c:v>
                </c:pt>
                <c:pt idx="419">
                  <c:v>277.18907243116035</c:v>
                </c:pt>
                <c:pt idx="420">
                  <c:v>277.18907243116035</c:v>
                </c:pt>
                <c:pt idx="421">
                  <c:v>277.18907243116035</c:v>
                </c:pt>
                <c:pt idx="422">
                  <c:v>277.18907243116035</c:v>
                </c:pt>
                <c:pt idx="423">
                  <c:v>277.18907243116035</c:v>
                </c:pt>
                <c:pt idx="424">
                  <c:v>277.18907243116035</c:v>
                </c:pt>
                <c:pt idx="425">
                  <c:v>277.18907243116035</c:v>
                </c:pt>
                <c:pt idx="426">
                  <c:v>277.18907243116035</c:v>
                </c:pt>
                <c:pt idx="427">
                  <c:v>277.18907243116035</c:v>
                </c:pt>
                <c:pt idx="428">
                  <c:v>277.18907243116035</c:v>
                </c:pt>
                <c:pt idx="429">
                  <c:v>277.18907243116035</c:v>
                </c:pt>
                <c:pt idx="430">
                  <c:v>277.18907243116035</c:v>
                </c:pt>
                <c:pt idx="431">
                  <c:v>277.31215304371545</c:v>
                </c:pt>
                <c:pt idx="432">
                  <c:v>279.48966956544336</c:v>
                </c:pt>
                <c:pt idx="433">
                  <c:v>279.48966956544336</c:v>
                </c:pt>
                <c:pt idx="434">
                  <c:v>279.48966956544336</c:v>
                </c:pt>
                <c:pt idx="435">
                  <c:v>279.48966956544336</c:v>
                </c:pt>
                <c:pt idx="436">
                  <c:v>279.48966956544336</c:v>
                </c:pt>
                <c:pt idx="437">
                  <c:v>279.48966956544336</c:v>
                </c:pt>
                <c:pt idx="438">
                  <c:v>279.48966956544336</c:v>
                </c:pt>
                <c:pt idx="439">
                  <c:v>279.48966956544336</c:v>
                </c:pt>
                <c:pt idx="440">
                  <c:v>279.48966956544336</c:v>
                </c:pt>
                <c:pt idx="441">
                  <c:v>279.48966956544336</c:v>
                </c:pt>
                <c:pt idx="442">
                  <c:v>279.48966956544336</c:v>
                </c:pt>
                <c:pt idx="443">
                  <c:v>279.48966956544336</c:v>
                </c:pt>
                <c:pt idx="444">
                  <c:v>274.66945707561109</c:v>
                </c:pt>
                <c:pt idx="445">
                  <c:v>274.66945707561109</c:v>
                </c:pt>
                <c:pt idx="446">
                  <c:v>274.66945707561109</c:v>
                </c:pt>
                <c:pt idx="447">
                  <c:v>257.52001151116389</c:v>
                </c:pt>
                <c:pt idx="448">
                  <c:v>260.90715382015605</c:v>
                </c:pt>
                <c:pt idx="449">
                  <c:v>260.90715382015605</c:v>
                </c:pt>
                <c:pt idx="450">
                  <c:v>264.76524156023225</c:v>
                </c:pt>
                <c:pt idx="451">
                  <c:v>264.76524156023225</c:v>
                </c:pt>
                <c:pt idx="452">
                  <c:v>264.76524156023225</c:v>
                </c:pt>
                <c:pt idx="453">
                  <c:v>264.76524156023225</c:v>
                </c:pt>
                <c:pt idx="454">
                  <c:v>264.76524156023225</c:v>
                </c:pt>
                <c:pt idx="455">
                  <c:v>264.76524156023225</c:v>
                </c:pt>
                <c:pt idx="456">
                  <c:v>248.32773588320339</c:v>
                </c:pt>
                <c:pt idx="457">
                  <c:v>252.56593893638419</c:v>
                </c:pt>
                <c:pt idx="458">
                  <c:v>252.56593893638419</c:v>
                </c:pt>
                <c:pt idx="459">
                  <c:v>252.56593893638419</c:v>
                </c:pt>
                <c:pt idx="460">
                  <c:v>252.56593893638419</c:v>
                </c:pt>
                <c:pt idx="461">
                  <c:v>252.56593893638419</c:v>
                </c:pt>
                <c:pt idx="462">
                  <c:v>254.21100410015066</c:v>
                </c:pt>
                <c:pt idx="463">
                  <c:v>254.21100410015066</c:v>
                </c:pt>
                <c:pt idx="464">
                  <c:v>254.21100410015066</c:v>
                </c:pt>
                <c:pt idx="465">
                  <c:v>256.15126582455514</c:v>
                </c:pt>
                <c:pt idx="466">
                  <c:v>261.65358649957631</c:v>
                </c:pt>
                <c:pt idx="467">
                  <c:v>261.65358649957631</c:v>
                </c:pt>
                <c:pt idx="468">
                  <c:v>261.65358649957631</c:v>
                </c:pt>
                <c:pt idx="469">
                  <c:v>261.65358649957631</c:v>
                </c:pt>
                <c:pt idx="470">
                  <c:v>261.65358649957631</c:v>
                </c:pt>
                <c:pt idx="471">
                  <c:v>261.65358649957631</c:v>
                </c:pt>
                <c:pt idx="472">
                  <c:v>261.65358649957631</c:v>
                </c:pt>
                <c:pt idx="473">
                  <c:v>254.19783314226177</c:v>
                </c:pt>
                <c:pt idx="474">
                  <c:v>254.19783314226177</c:v>
                </c:pt>
                <c:pt idx="475">
                  <c:v>254.19783314226177</c:v>
                </c:pt>
                <c:pt idx="476">
                  <c:v>254.19783314226177</c:v>
                </c:pt>
                <c:pt idx="477">
                  <c:v>254.19783314226177</c:v>
                </c:pt>
                <c:pt idx="478">
                  <c:v>254.19783314226177</c:v>
                </c:pt>
                <c:pt idx="479">
                  <c:v>254.19783314226177</c:v>
                </c:pt>
                <c:pt idx="480">
                  <c:v>255.13140219290591</c:v>
                </c:pt>
                <c:pt idx="481">
                  <c:v>255.13140219290591</c:v>
                </c:pt>
                <c:pt idx="482">
                  <c:v>256.56154393914363</c:v>
                </c:pt>
                <c:pt idx="483">
                  <c:v>260.05051803727963</c:v>
                </c:pt>
                <c:pt idx="484">
                  <c:v>260.05051803727963</c:v>
                </c:pt>
                <c:pt idx="485">
                  <c:v>260.05051803727963</c:v>
                </c:pt>
                <c:pt idx="486">
                  <c:v>242.97630647859168</c:v>
                </c:pt>
                <c:pt idx="487">
                  <c:v>243.23076807484924</c:v>
                </c:pt>
                <c:pt idx="488">
                  <c:v>243.23076807484924</c:v>
                </c:pt>
                <c:pt idx="489">
                  <c:v>244.52804360530538</c:v>
                </c:pt>
                <c:pt idx="490">
                  <c:v>244.66908914790992</c:v>
                </c:pt>
                <c:pt idx="491">
                  <c:v>244.66908914790992</c:v>
                </c:pt>
                <c:pt idx="492">
                  <c:v>244.66908914790992</c:v>
                </c:pt>
                <c:pt idx="493">
                  <c:v>244.66908914790992</c:v>
                </c:pt>
                <c:pt idx="494">
                  <c:v>244.66908914790992</c:v>
                </c:pt>
                <c:pt idx="495">
                  <c:v>225.60942813199568</c:v>
                </c:pt>
                <c:pt idx="496">
                  <c:v>225.60942813199568</c:v>
                </c:pt>
                <c:pt idx="497">
                  <c:v>225.60942813199568</c:v>
                </c:pt>
                <c:pt idx="498">
                  <c:v>225.60942813199568</c:v>
                </c:pt>
                <c:pt idx="499">
                  <c:v>225.67821576976317</c:v>
                </c:pt>
                <c:pt idx="500">
                  <c:v>225.67821576976317</c:v>
                </c:pt>
                <c:pt idx="501">
                  <c:v>228.10874446237023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BD-4D7C-8B04-4644D7E94208}"/>
            </c:ext>
          </c:extLst>
        </c:ser>
        <c:ser>
          <c:idx val="1"/>
          <c:order val="4"/>
          <c:tx>
            <c:strRef>
              <c:f>'ATR Trailing Stop (21,3,HL)'!$S$1</c:f>
              <c:strCache>
                <c:ptCount val="1"/>
                <c:pt idx="0">
                  <c:v> AtrStop </c:v>
                </c:pt>
              </c:strCache>
            </c:strRef>
          </c:tx>
          <c:spPr>
            <a:ln w="63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'ATR Trailing Stop (21,3,HL)'!$B$2:$B$503</c:f>
              <c:numCache>
                <c:formatCode>mm/dd/yy;@</c:formatCode>
                <c:ptCount val="502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</c:numCache>
            </c:numRef>
          </c:cat>
          <c:val>
            <c:numRef>
              <c:f>'ATR Trailing Stop (21,3,HL)'!$S$2:$S$503</c:f>
              <c:numCache>
                <c:formatCode>_("$"* #,##0.00000000_);_("$"* \(#,##0.00000000\);_("$"* "-"??_);_(@_)</c:formatCode>
                <c:ptCount val="502"/>
                <c:pt idx="20">
                  <c:v>210.9014285714286</c:v>
                </c:pt>
                <c:pt idx="21">
                  <c:v>211.0661224489796</c:v>
                </c:pt>
                <c:pt idx="22">
                  <c:v>212.50249757045674</c:v>
                </c:pt>
                <c:pt idx="23">
                  <c:v>212.50249757045674</c:v>
                </c:pt>
                <c:pt idx="24">
                  <c:v>212.50249757045674</c:v>
                </c:pt>
                <c:pt idx="25">
                  <c:v>212.61733080268374</c:v>
                </c:pt>
                <c:pt idx="26">
                  <c:v>213.8560293358893</c:v>
                </c:pt>
                <c:pt idx="27">
                  <c:v>214.7481231770374</c:v>
                </c:pt>
                <c:pt idx="28">
                  <c:v>215.91726016860704</c:v>
                </c:pt>
                <c:pt idx="29">
                  <c:v>216.77739063676862</c:v>
                </c:pt>
                <c:pt idx="30">
                  <c:v>217.88275298739867</c:v>
                </c:pt>
                <c:pt idx="31">
                  <c:v>217.88275298739867</c:v>
                </c:pt>
                <c:pt idx="32">
                  <c:v>218.09689613369494</c:v>
                </c:pt>
                <c:pt idx="33">
                  <c:v>219.40037727018569</c:v>
                </c:pt>
                <c:pt idx="34">
                  <c:v>219.40037727018569</c:v>
                </c:pt>
                <c:pt idx="35">
                  <c:v>219.45385693440878</c:v>
                </c:pt>
                <c:pt idx="36">
                  <c:v>219.73510184229406</c:v>
                </c:pt>
                <c:pt idx="37">
                  <c:v>220.14200175456577</c:v>
                </c:pt>
                <c:pt idx="38">
                  <c:v>220.14200175456577</c:v>
                </c:pt>
                <c:pt idx="39">
                  <c:v>222.36290408577395</c:v>
                </c:pt>
                <c:pt idx="40">
                  <c:v>222.36290408577395</c:v>
                </c:pt>
                <c:pt idx="41">
                  <c:v>222.36290408577395</c:v>
                </c:pt>
                <c:pt idx="42">
                  <c:v>222.36290408577395</c:v>
                </c:pt>
                <c:pt idx="43">
                  <c:v>222.36290408577395</c:v>
                </c:pt>
                <c:pt idx="44">
                  <c:v>222.36290408577395</c:v>
                </c:pt>
                <c:pt idx="45">
                  <c:v>222.36290408577395</c:v>
                </c:pt>
                <c:pt idx="46">
                  <c:v>222.36290408577395</c:v>
                </c:pt>
                <c:pt idx="47">
                  <c:v>222.36290408577395</c:v>
                </c:pt>
                <c:pt idx="48">
                  <c:v>222.36290408577395</c:v>
                </c:pt>
                <c:pt idx="49">
                  <c:v>222.36290408577395</c:v>
                </c:pt>
                <c:pt idx="50">
                  <c:v>222.36290408577395</c:v>
                </c:pt>
                <c:pt idx="51">
                  <c:v>222.36290408577395</c:v>
                </c:pt>
                <c:pt idx="52">
                  <c:v>222.36290408577395</c:v>
                </c:pt>
                <c:pt idx="53">
                  <c:v>226.07816878788901</c:v>
                </c:pt>
                <c:pt idx="54">
                  <c:v>226.07816878788901</c:v>
                </c:pt>
                <c:pt idx="55">
                  <c:v>226.07816878788901</c:v>
                </c:pt>
                <c:pt idx="56">
                  <c:v>226.07816878788901</c:v>
                </c:pt>
                <c:pt idx="57">
                  <c:v>226.07816878788901</c:v>
                </c:pt>
                <c:pt idx="58">
                  <c:v>226.07816878788901</c:v>
                </c:pt>
                <c:pt idx="59">
                  <c:v>226.07816878788901</c:v>
                </c:pt>
                <c:pt idx="60">
                  <c:v>226.07816878788901</c:v>
                </c:pt>
                <c:pt idx="61">
                  <c:v>226.07816878788901</c:v>
                </c:pt>
                <c:pt idx="62">
                  <c:v>226.07816878788901</c:v>
                </c:pt>
                <c:pt idx="63">
                  <c:v>226.07816878788901</c:v>
                </c:pt>
                <c:pt idx="64">
                  <c:v>226.07816878788901</c:v>
                </c:pt>
                <c:pt idx="65">
                  <c:v>226.07816878788901</c:v>
                </c:pt>
                <c:pt idx="66">
                  <c:v>226.07816878788901</c:v>
                </c:pt>
                <c:pt idx="67">
                  <c:v>226.07816878788901</c:v>
                </c:pt>
                <c:pt idx="68">
                  <c:v>226.07816878788901</c:v>
                </c:pt>
                <c:pt idx="69">
                  <c:v>226.07816878788901</c:v>
                </c:pt>
                <c:pt idx="70">
                  <c:v>225.24118868149583</c:v>
                </c:pt>
                <c:pt idx="71">
                  <c:v>225.24118868149583</c:v>
                </c:pt>
                <c:pt idx="72">
                  <c:v>225.24118868149583</c:v>
                </c:pt>
                <c:pt idx="73">
                  <c:v>225.24118868149583</c:v>
                </c:pt>
                <c:pt idx="74">
                  <c:v>225.24118868149583</c:v>
                </c:pt>
                <c:pt idx="75">
                  <c:v>225.24118868149583</c:v>
                </c:pt>
                <c:pt idx="76">
                  <c:v>225.24118868149583</c:v>
                </c:pt>
                <c:pt idx="77">
                  <c:v>231.23991109948139</c:v>
                </c:pt>
                <c:pt idx="78">
                  <c:v>231.02705818998228</c:v>
                </c:pt>
                <c:pt idx="79">
                  <c:v>231.02705818998228</c:v>
                </c:pt>
                <c:pt idx="80">
                  <c:v>230.54009813150321</c:v>
                </c:pt>
                <c:pt idx="81">
                  <c:v>230.54009813150321</c:v>
                </c:pt>
                <c:pt idx="82">
                  <c:v>230.54009813150321</c:v>
                </c:pt>
                <c:pt idx="83">
                  <c:v>230.54009813150321</c:v>
                </c:pt>
                <c:pt idx="84">
                  <c:v>230.54009813150321</c:v>
                </c:pt>
                <c:pt idx="85">
                  <c:v>230.54009813150321</c:v>
                </c:pt>
                <c:pt idx="86">
                  <c:v>230.54009813150321</c:v>
                </c:pt>
                <c:pt idx="87">
                  <c:v>230.54009813150321</c:v>
                </c:pt>
                <c:pt idx="88">
                  <c:v>230.54009813150321</c:v>
                </c:pt>
                <c:pt idx="89">
                  <c:v>230.54009813150321</c:v>
                </c:pt>
                <c:pt idx="90">
                  <c:v>230.54009813150321</c:v>
                </c:pt>
                <c:pt idx="91">
                  <c:v>230.54009813150321</c:v>
                </c:pt>
                <c:pt idx="92">
                  <c:v>230.54009813150321</c:v>
                </c:pt>
                <c:pt idx="93">
                  <c:v>228.09193308896343</c:v>
                </c:pt>
                <c:pt idx="94">
                  <c:v>228.09193308896343</c:v>
                </c:pt>
                <c:pt idx="95">
                  <c:v>228.09193308896343</c:v>
                </c:pt>
                <c:pt idx="96">
                  <c:v>228.09193308896343</c:v>
                </c:pt>
                <c:pt idx="97">
                  <c:v>228.09193308896343</c:v>
                </c:pt>
                <c:pt idx="98">
                  <c:v>228.09193308896343</c:v>
                </c:pt>
                <c:pt idx="99">
                  <c:v>233.6941747646913</c:v>
                </c:pt>
                <c:pt idx="100">
                  <c:v>233.50111882351553</c:v>
                </c:pt>
                <c:pt idx="101">
                  <c:v>233.1891607843005</c:v>
                </c:pt>
                <c:pt idx="102">
                  <c:v>233.10396265171477</c:v>
                </c:pt>
                <c:pt idx="103">
                  <c:v>233.10396265171477</c:v>
                </c:pt>
                <c:pt idx="104">
                  <c:v>233.10396265171477</c:v>
                </c:pt>
                <c:pt idx="105">
                  <c:v>233.10396265171477</c:v>
                </c:pt>
                <c:pt idx="106">
                  <c:v>233.10396265171477</c:v>
                </c:pt>
                <c:pt idx="107">
                  <c:v>233.10396265171477</c:v>
                </c:pt>
                <c:pt idx="108">
                  <c:v>233.10396265171477</c:v>
                </c:pt>
                <c:pt idx="109">
                  <c:v>233.10396265171477</c:v>
                </c:pt>
                <c:pt idx="110">
                  <c:v>233.10396265171477</c:v>
                </c:pt>
                <c:pt idx="111">
                  <c:v>233.10396265171477</c:v>
                </c:pt>
                <c:pt idx="112">
                  <c:v>233.10396265171477</c:v>
                </c:pt>
                <c:pt idx="113">
                  <c:v>233.10396265171477</c:v>
                </c:pt>
                <c:pt idx="114">
                  <c:v>233.10396265171477</c:v>
                </c:pt>
                <c:pt idx="115">
                  <c:v>233.10396265171477</c:v>
                </c:pt>
                <c:pt idx="116">
                  <c:v>235.86291587302952</c:v>
                </c:pt>
                <c:pt idx="117">
                  <c:v>235.76515797431381</c:v>
                </c:pt>
                <c:pt idx="118">
                  <c:v>235.59062664220366</c:v>
                </c:pt>
                <c:pt idx="119">
                  <c:v>235.59062664220366</c:v>
                </c:pt>
                <c:pt idx="120">
                  <c:v>235.59062664220366</c:v>
                </c:pt>
                <c:pt idx="121">
                  <c:v>234.18559908623575</c:v>
                </c:pt>
                <c:pt idx="122">
                  <c:v>234.18559908623575</c:v>
                </c:pt>
                <c:pt idx="123">
                  <c:v>234.18559908623575</c:v>
                </c:pt>
                <c:pt idx="124">
                  <c:v>234.18559908623575</c:v>
                </c:pt>
                <c:pt idx="125">
                  <c:v>234.18559908623575</c:v>
                </c:pt>
                <c:pt idx="126">
                  <c:v>234.18559908623575</c:v>
                </c:pt>
                <c:pt idx="127">
                  <c:v>233.93234295904659</c:v>
                </c:pt>
                <c:pt idx="128">
                  <c:v>233.93234295904659</c:v>
                </c:pt>
                <c:pt idx="129">
                  <c:v>233.93234295904659</c:v>
                </c:pt>
                <c:pt idx="130">
                  <c:v>233.93234295904659</c:v>
                </c:pt>
                <c:pt idx="131">
                  <c:v>233.93234295904659</c:v>
                </c:pt>
                <c:pt idx="132">
                  <c:v>233.93234295904659</c:v>
                </c:pt>
                <c:pt idx="133">
                  <c:v>233.93234295904659</c:v>
                </c:pt>
                <c:pt idx="134">
                  <c:v>238.46430141023237</c:v>
                </c:pt>
                <c:pt idx="135">
                  <c:v>238.46430141023237</c:v>
                </c:pt>
                <c:pt idx="136">
                  <c:v>238.46430141023237</c:v>
                </c:pt>
                <c:pt idx="137">
                  <c:v>238.46430141023237</c:v>
                </c:pt>
                <c:pt idx="138">
                  <c:v>238.46430141023237</c:v>
                </c:pt>
                <c:pt idx="139">
                  <c:v>238.46430141023237</c:v>
                </c:pt>
                <c:pt idx="140">
                  <c:v>238.46430141023237</c:v>
                </c:pt>
                <c:pt idx="141">
                  <c:v>238.46430141023237</c:v>
                </c:pt>
                <c:pt idx="142">
                  <c:v>238.46430141023237</c:v>
                </c:pt>
                <c:pt idx="143">
                  <c:v>238.46430141023237</c:v>
                </c:pt>
                <c:pt idx="144">
                  <c:v>238.46430141023237</c:v>
                </c:pt>
                <c:pt idx="145">
                  <c:v>238.46430141023237</c:v>
                </c:pt>
                <c:pt idx="146">
                  <c:v>238.46430141023237</c:v>
                </c:pt>
                <c:pt idx="147">
                  <c:v>238.46430141023237</c:v>
                </c:pt>
                <c:pt idx="148">
                  <c:v>238.46430141023237</c:v>
                </c:pt>
                <c:pt idx="149">
                  <c:v>238.46430141023237</c:v>
                </c:pt>
                <c:pt idx="150">
                  <c:v>238.46430141023237</c:v>
                </c:pt>
                <c:pt idx="151">
                  <c:v>238.46430141023237</c:v>
                </c:pt>
                <c:pt idx="152">
                  <c:v>236.39142801832853</c:v>
                </c:pt>
                <c:pt idx="153">
                  <c:v>236.39142801832853</c:v>
                </c:pt>
                <c:pt idx="154">
                  <c:v>236.39142801832853</c:v>
                </c:pt>
                <c:pt idx="155">
                  <c:v>236.39142801832853</c:v>
                </c:pt>
                <c:pt idx="156">
                  <c:v>236.39142801832853</c:v>
                </c:pt>
                <c:pt idx="157">
                  <c:v>236.10739608512407</c:v>
                </c:pt>
                <c:pt idx="158">
                  <c:v>235.80180579535624</c:v>
                </c:pt>
                <c:pt idx="159">
                  <c:v>235.80180579535624</c:v>
                </c:pt>
                <c:pt idx="160">
                  <c:v>235.80180579535624</c:v>
                </c:pt>
                <c:pt idx="161">
                  <c:v>235.80180579535624</c:v>
                </c:pt>
                <c:pt idx="162">
                  <c:v>235.80180579535624</c:v>
                </c:pt>
                <c:pt idx="163">
                  <c:v>235.80180579535624</c:v>
                </c:pt>
                <c:pt idx="164">
                  <c:v>235.80180579535624</c:v>
                </c:pt>
                <c:pt idx="165">
                  <c:v>235.80180579535624</c:v>
                </c:pt>
                <c:pt idx="166">
                  <c:v>235.80180579535624</c:v>
                </c:pt>
                <c:pt idx="167">
                  <c:v>235.80180579535624</c:v>
                </c:pt>
                <c:pt idx="168">
                  <c:v>240.75574726331803</c:v>
                </c:pt>
                <c:pt idx="169">
                  <c:v>239.24690215554097</c:v>
                </c:pt>
                <c:pt idx="170">
                  <c:v>239.24690215554097</c:v>
                </c:pt>
                <c:pt idx="171">
                  <c:v>239.24690215554097</c:v>
                </c:pt>
                <c:pt idx="172">
                  <c:v>239.24690215554097</c:v>
                </c:pt>
                <c:pt idx="173">
                  <c:v>239.24690215554097</c:v>
                </c:pt>
                <c:pt idx="174">
                  <c:v>239.24690215554097</c:v>
                </c:pt>
                <c:pt idx="175">
                  <c:v>239.24690215554097</c:v>
                </c:pt>
                <c:pt idx="176">
                  <c:v>239.24690215554097</c:v>
                </c:pt>
                <c:pt idx="177">
                  <c:v>239.24690215554097</c:v>
                </c:pt>
                <c:pt idx="178">
                  <c:v>239.24690215554097</c:v>
                </c:pt>
                <c:pt idx="179">
                  <c:v>243.4362281903307</c:v>
                </c:pt>
                <c:pt idx="180">
                  <c:v>243.4362281903307</c:v>
                </c:pt>
                <c:pt idx="181">
                  <c:v>242.79762194134304</c:v>
                </c:pt>
                <c:pt idx="182">
                  <c:v>242.74821137270766</c:v>
                </c:pt>
                <c:pt idx="183">
                  <c:v>242.28210606924537</c:v>
                </c:pt>
                <c:pt idx="184">
                  <c:v>242.28210606924537</c:v>
                </c:pt>
                <c:pt idx="185">
                  <c:v>242.28210606924537</c:v>
                </c:pt>
                <c:pt idx="186">
                  <c:v>242.28210606924537</c:v>
                </c:pt>
                <c:pt idx="187">
                  <c:v>242.28210606924537</c:v>
                </c:pt>
                <c:pt idx="188">
                  <c:v>242.28210606924537</c:v>
                </c:pt>
                <c:pt idx="189">
                  <c:v>242.28210606924537</c:v>
                </c:pt>
                <c:pt idx="190">
                  <c:v>246.08703220644949</c:v>
                </c:pt>
                <c:pt idx="191">
                  <c:v>246.08703220644949</c:v>
                </c:pt>
                <c:pt idx="192">
                  <c:v>246.08703220644949</c:v>
                </c:pt>
                <c:pt idx="193">
                  <c:v>246.08703220644949</c:v>
                </c:pt>
                <c:pt idx="194">
                  <c:v>246.08703220644949</c:v>
                </c:pt>
                <c:pt idx="195">
                  <c:v>246.08703220644949</c:v>
                </c:pt>
                <c:pt idx="196">
                  <c:v>246.08703220644949</c:v>
                </c:pt>
                <c:pt idx="197">
                  <c:v>246.08703220644949</c:v>
                </c:pt>
                <c:pt idx="198">
                  <c:v>246.08703220644949</c:v>
                </c:pt>
                <c:pt idx="199">
                  <c:v>246.08703220644949</c:v>
                </c:pt>
                <c:pt idx="200">
                  <c:v>246.08703220644949</c:v>
                </c:pt>
                <c:pt idx="201">
                  <c:v>246.08703220644949</c:v>
                </c:pt>
                <c:pt idx="202">
                  <c:v>246.08703220644949</c:v>
                </c:pt>
                <c:pt idx="203">
                  <c:v>248.59451687173453</c:v>
                </c:pt>
                <c:pt idx="204">
                  <c:v>248.59451687173453</c:v>
                </c:pt>
                <c:pt idx="205">
                  <c:v>247.96232822833065</c:v>
                </c:pt>
                <c:pt idx="206">
                  <c:v>247.96232822833065</c:v>
                </c:pt>
                <c:pt idx="207">
                  <c:v>247.96232822833065</c:v>
                </c:pt>
                <c:pt idx="208">
                  <c:v>247.96232822833065</c:v>
                </c:pt>
                <c:pt idx="209">
                  <c:v>247.96232822833065</c:v>
                </c:pt>
                <c:pt idx="210">
                  <c:v>247.96232822833065</c:v>
                </c:pt>
                <c:pt idx="211">
                  <c:v>247.96232822833065</c:v>
                </c:pt>
                <c:pt idx="212">
                  <c:v>247.96232822833065</c:v>
                </c:pt>
                <c:pt idx="213">
                  <c:v>247.96232822833065</c:v>
                </c:pt>
                <c:pt idx="214">
                  <c:v>251.28995156833881</c:v>
                </c:pt>
                <c:pt idx="215">
                  <c:v>251.28995156833881</c:v>
                </c:pt>
                <c:pt idx="216">
                  <c:v>251.01698554951363</c:v>
                </c:pt>
                <c:pt idx="217">
                  <c:v>250.88998623763203</c:v>
                </c:pt>
                <c:pt idx="218">
                  <c:v>250.88998623763203</c:v>
                </c:pt>
                <c:pt idx="219">
                  <c:v>250.62851359422407</c:v>
                </c:pt>
                <c:pt idx="220">
                  <c:v>249.51096532783245</c:v>
                </c:pt>
                <c:pt idx="221">
                  <c:v>249.51096532783245</c:v>
                </c:pt>
                <c:pt idx="222">
                  <c:v>249.51096532783245</c:v>
                </c:pt>
                <c:pt idx="223">
                  <c:v>249.51096532783245</c:v>
                </c:pt>
                <c:pt idx="224">
                  <c:v>249.51096532783245</c:v>
                </c:pt>
                <c:pt idx="225">
                  <c:v>249.51096532783245</c:v>
                </c:pt>
                <c:pt idx="226">
                  <c:v>249.51096532783245</c:v>
                </c:pt>
                <c:pt idx="227">
                  <c:v>252.97703923715406</c:v>
                </c:pt>
                <c:pt idx="228">
                  <c:v>252.97703923715406</c:v>
                </c:pt>
                <c:pt idx="229">
                  <c:v>252.97703923715406</c:v>
                </c:pt>
                <c:pt idx="230">
                  <c:v>252.97703923715406</c:v>
                </c:pt>
                <c:pt idx="231">
                  <c:v>257.93741480116125</c:v>
                </c:pt>
                <c:pt idx="232">
                  <c:v>257.79325219158221</c:v>
                </c:pt>
                <c:pt idx="233">
                  <c:v>256.94881161103064</c:v>
                </c:pt>
                <c:pt idx="234">
                  <c:v>256.90124915336253</c:v>
                </c:pt>
                <c:pt idx="235">
                  <c:v>256.90124915336253</c:v>
                </c:pt>
                <c:pt idx="236">
                  <c:v>256.90124915336253</c:v>
                </c:pt>
                <c:pt idx="237">
                  <c:v>256.90124915336253</c:v>
                </c:pt>
                <c:pt idx="238">
                  <c:v>256.90124915336253</c:v>
                </c:pt>
                <c:pt idx="239">
                  <c:v>256.90124915336253</c:v>
                </c:pt>
                <c:pt idx="240">
                  <c:v>256.90124915336253</c:v>
                </c:pt>
                <c:pt idx="241">
                  <c:v>256.90124915336253</c:v>
                </c:pt>
                <c:pt idx="242">
                  <c:v>262.92521385922328</c:v>
                </c:pt>
                <c:pt idx="243">
                  <c:v>261.91401319926024</c:v>
                </c:pt>
                <c:pt idx="244">
                  <c:v>261.78096495167642</c:v>
                </c:pt>
                <c:pt idx="245">
                  <c:v>261.78096495167642</c:v>
                </c:pt>
                <c:pt idx="246">
                  <c:v>261.78096495167642</c:v>
                </c:pt>
                <c:pt idx="247">
                  <c:v>261.66797209949368</c:v>
                </c:pt>
                <c:pt idx="248">
                  <c:v>261.66797209949368</c:v>
                </c:pt>
                <c:pt idx="249">
                  <c:v>261.66797209949368</c:v>
                </c:pt>
                <c:pt idx="250">
                  <c:v>261.19113668026665</c:v>
                </c:pt>
                <c:pt idx="251">
                  <c:v>261.19113668026665</c:v>
                </c:pt>
                <c:pt idx="252">
                  <c:v>261.19113668026665</c:v>
                </c:pt>
                <c:pt idx="253">
                  <c:v>261.19113668026665</c:v>
                </c:pt>
                <c:pt idx="254">
                  <c:v>267.72582231088211</c:v>
                </c:pt>
                <c:pt idx="255">
                  <c:v>267.72582231088211</c:v>
                </c:pt>
                <c:pt idx="256">
                  <c:v>267.72582231088211</c:v>
                </c:pt>
                <c:pt idx="257">
                  <c:v>267.72582231088211</c:v>
                </c:pt>
                <c:pt idx="258">
                  <c:v>267.72582231088211</c:v>
                </c:pt>
                <c:pt idx="259">
                  <c:v>267.72582231088211</c:v>
                </c:pt>
                <c:pt idx="260">
                  <c:v>271.55049494119544</c:v>
                </c:pt>
                <c:pt idx="261">
                  <c:v>271.55049494119544</c:v>
                </c:pt>
                <c:pt idx="262">
                  <c:v>271.55049494119544</c:v>
                </c:pt>
                <c:pt idx="263">
                  <c:v>271.55049494119544</c:v>
                </c:pt>
                <c:pt idx="264">
                  <c:v>271.55049494119544</c:v>
                </c:pt>
                <c:pt idx="265">
                  <c:v>277.77377926055829</c:v>
                </c:pt>
                <c:pt idx="266">
                  <c:v>277.77377926055829</c:v>
                </c:pt>
                <c:pt idx="267">
                  <c:v>277.77377926055829</c:v>
                </c:pt>
                <c:pt idx="268">
                  <c:v>277.77377926055829</c:v>
                </c:pt>
                <c:pt idx="269">
                  <c:v>277.77377926055829</c:v>
                </c:pt>
                <c:pt idx="270">
                  <c:v>276.95341172360492</c:v>
                </c:pt>
                <c:pt idx="271">
                  <c:v>276.95341172360492</c:v>
                </c:pt>
                <c:pt idx="272">
                  <c:v>276.93431902367792</c:v>
                </c:pt>
                <c:pt idx="273">
                  <c:v>271.60125621302666</c:v>
                </c:pt>
                <c:pt idx="274">
                  <c:v>261.93643448859677</c:v>
                </c:pt>
                <c:pt idx="275">
                  <c:v>268.09231856056834</c:v>
                </c:pt>
                <c:pt idx="276">
                  <c:v>266.91792243863654</c:v>
                </c:pt>
                <c:pt idx="277">
                  <c:v>258.26944994155861</c:v>
                </c:pt>
                <c:pt idx="278">
                  <c:v>262.98804756338916</c:v>
                </c:pt>
                <c:pt idx="279">
                  <c:v>262.98804756338916</c:v>
                </c:pt>
                <c:pt idx="280">
                  <c:v>262.98804756338916</c:v>
                </c:pt>
                <c:pt idx="281">
                  <c:v>262.98804756338916</c:v>
                </c:pt>
                <c:pt idx="282">
                  <c:v>262.98804756338916</c:v>
                </c:pt>
                <c:pt idx="283">
                  <c:v>262.98804756338916</c:v>
                </c:pt>
                <c:pt idx="284">
                  <c:v>272.70784459048701</c:v>
                </c:pt>
                <c:pt idx="285">
                  <c:v>271.52604246713048</c:v>
                </c:pt>
                <c:pt idx="286">
                  <c:v>271.52604246713048</c:v>
                </c:pt>
                <c:pt idx="287">
                  <c:v>271.52604246713048</c:v>
                </c:pt>
                <c:pt idx="288">
                  <c:v>271.52604246713048</c:v>
                </c:pt>
                <c:pt idx="289">
                  <c:v>271.52604246713048</c:v>
                </c:pt>
                <c:pt idx="290">
                  <c:v>271.52604246713048</c:v>
                </c:pt>
                <c:pt idx="291">
                  <c:v>269.80921984633477</c:v>
                </c:pt>
                <c:pt idx="292">
                  <c:v>269.80921984633477</c:v>
                </c:pt>
                <c:pt idx="293">
                  <c:v>269.80921984633477</c:v>
                </c:pt>
                <c:pt idx="294">
                  <c:v>269.80921984633477</c:v>
                </c:pt>
                <c:pt idx="295">
                  <c:v>269.80921984633477</c:v>
                </c:pt>
                <c:pt idx="296">
                  <c:v>269.80921984633477</c:v>
                </c:pt>
                <c:pt idx="297">
                  <c:v>269.80921984633477</c:v>
                </c:pt>
                <c:pt idx="298">
                  <c:v>269.80921984633477</c:v>
                </c:pt>
                <c:pt idx="299">
                  <c:v>269.80921984633477</c:v>
                </c:pt>
                <c:pt idx="300">
                  <c:v>276.43151727395923</c:v>
                </c:pt>
                <c:pt idx="301">
                  <c:v>275.90430216567546</c:v>
                </c:pt>
                <c:pt idx="302">
                  <c:v>275.87409730064326</c:v>
                </c:pt>
                <c:pt idx="303">
                  <c:v>272.57199742918408</c:v>
                </c:pt>
                <c:pt idx="304">
                  <c:v>272.57199742918408</c:v>
                </c:pt>
                <c:pt idx="305">
                  <c:v>272.10983893803547</c:v>
                </c:pt>
                <c:pt idx="306">
                  <c:v>266.04175136955757</c:v>
                </c:pt>
                <c:pt idx="307">
                  <c:v>261.07690606624533</c:v>
                </c:pt>
                <c:pt idx="308">
                  <c:v>261.07690606624533</c:v>
                </c:pt>
                <c:pt idx="309">
                  <c:v>261.07690606624533</c:v>
                </c:pt>
                <c:pt idx="310">
                  <c:v>261.07690606624533</c:v>
                </c:pt>
                <c:pt idx="311">
                  <c:v>261.07690606624533</c:v>
                </c:pt>
                <c:pt idx="312">
                  <c:v>261.07690606624533</c:v>
                </c:pt>
                <c:pt idx="313">
                  <c:v>261.07690606624533</c:v>
                </c:pt>
                <c:pt idx="314">
                  <c:v>261.07690606624533</c:v>
                </c:pt>
                <c:pt idx="315">
                  <c:v>261.07690606624533</c:v>
                </c:pt>
                <c:pt idx="316">
                  <c:v>261.07690606624533</c:v>
                </c:pt>
                <c:pt idx="317">
                  <c:v>261.07690606624533</c:v>
                </c:pt>
                <c:pt idx="318">
                  <c:v>261.07690606624533</c:v>
                </c:pt>
                <c:pt idx="319">
                  <c:v>261.07690606624533</c:v>
                </c:pt>
                <c:pt idx="320">
                  <c:v>261.07690606624533</c:v>
                </c:pt>
                <c:pt idx="321">
                  <c:v>261.07690606624533</c:v>
                </c:pt>
                <c:pt idx="322">
                  <c:v>261.07690606624533</c:v>
                </c:pt>
                <c:pt idx="323">
                  <c:v>261.07690606624533</c:v>
                </c:pt>
                <c:pt idx="324">
                  <c:v>273.93584029929445</c:v>
                </c:pt>
                <c:pt idx="325">
                  <c:v>272.26032409456616</c:v>
                </c:pt>
                <c:pt idx="326">
                  <c:v>269.95411818530113</c:v>
                </c:pt>
                <c:pt idx="327">
                  <c:v>269.6858268431439</c:v>
                </c:pt>
                <c:pt idx="328">
                  <c:v>266.57412080299423</c:v>
                </c:pt>
                <c:pt idx="329">
                  <c:v>266.57412080299423</c:v>
                </c:pt>
                <c:pt idx="330">
                  <c:v>266.57412080299423</c:v>
                </c:pt>
                <c:pt idx="331">
                  <c:v>266.57412080299423</c:v>
                </c:pt>
                <c:pt idx="332">
                  <c:v>266.57412080299423</c:v>
                </c:pt>
                <c:pt idx="333">
                  <c:v>266.57412080299423</c:v>
                </c:pt>
                <c:pt idx="334">
                  <c:v>265.88406648345017</c:v>
                </c:pt>
                <c:pt idx="335">
                  <c:v>265.37672998423824</c:v>
                </c:pt>
                <c:pt idx="336">
                  <c:v>265.37672998423824</c:v>
                </c:pt>
                <c:pt idx="337">
                  <c:v>265.37672998423824</c:v>
                </c:pt>
                <c:pt idx="338">
                  <c:v>265.37672998423824</c:v>
                </c:pt>
                <c:pt idx="339">
                  <c:v>265.37672998423824</c:v>
                </c:pt>
                <c:pt idx="340">
                  <c:v>265.37672998423824</c:v>
                </c:pt>
                <c:pt idx="341">
                  <c:v>265.37672998423824</c:v>
                </c:pt>
                <c:pt idx="342">
                  <c:v>265.37672998423824</c:v>
                </c:pt>
                <c:pt idx="343">
                  <c:v>265.37672998423824</c:v>
                </c:pt>
                <c:pt idx="344">
                  <c:v>265.37672998423824</c:v>
                </c:pt>
                <c:pt idx="345">
                  <c:v>265.37672998423824</c:v>
                </c:pt>
                <c:pt idx="346">
                  <c:v>265.37672998423824</c:v>
                </c:pt>
                <c:pt idx="347">
                  <c:v>265.37672998423824</c:v>
                </c:pt>
                <c:pt idx="348">
                  <c:v>265.37672998423824</c:v>
                </c:pt>
                <c:pt idx="349">
                  <c:v>265.37672998423824</c:v>
                </c:pt>
                <c:pt idx="350">
                  <c:v>265.37672998423824</c:v>
                </c:pt>
                <c:pt idx="351">
                  <c:v>265.37672998423824</c:v>
                </c:pt>
                <c:pt idx="352">
                  <c:v>265.37672998423824</c:v>
                </c:pt>
                <c:pt idx="353">
                  <c:v>265.37672998423824</c:v>
                </c:pt>
                <c:pt idx="354">
                  <c:v>265.37672998423824</c:v>
                </c:pt>
                <c:pt idx="355">
                  <c:v>265.37672998423824</c:v>
                </c:pt>
                <c:pt idx="356">
                  <c:v>265.37672998423824</c:v>
                </c:pt>
                <c:pt idx="357">
                  <c:v>274.56793285919611</c:v>
                </c:pt>
                <c:pt idx="358">
                  <c:v>274.56793285919611</c:v>
                </c:pt>
                <c:pt idx="359">
                  <c:v>274.56793285919611</c:v>
                </c:pt>
                <c:pt idx="360">
                  <c:v>274.56793285919611</c:v>
                </c:pt>
                <c:pt idx="361">
                  <c:v>274.56793285919611</c:v>
                </c:pt>
                <c:pt idx="362">
                  <c:v>274.56793285919611</c:v>
                </c:pt>
                <c:pt idx="363">
                  <c:v>274.56793285919611</c:v>
                </c:pt>
                <c:pt idx="364">
                  <c:v>274.56793285919611</c:v>
                </c:pt>
                <c:pt idx="365">
                  <c:v>274.56793285919611</c:v>
                </c:pt>
                <c:pt idx="366">
                  <c:v>274.56793285919611</c:v>
                </c:pt>
                <c:pt idx="367">
                  <c:v>274.56793285919611</c:v>
                </c:pt>
                <c:pt idx="368">
                  <c:v>274.56793285919611</c:v>
                </c:pt>
                <c:pt idx="369">
                  <c:v>273.54730142561374</c:v>
                </c:pt>
                <c:pt idx="370">
                  <c:v>273.54730142561374</c:v>
                </c:pt>
                <c:pt idx="371">
                  <c:v>270.71789244953629</c:v>
                </c:pt>
                <c:pt idx="372">
                  <c:v>270.71789244953629</c:v>
                </c:pt>
                <c:pt idx="373">
                  <c:v>269.30575278869503</c:v>
                </c:pt>
                <c:pt idx="374">
                  <c:v>269.30575278869503</c:v>
                </c:pt>
                <c:pt idx="375">
                  <c:v>269.30575278869503</c:v>
                </c:pt>
                <c:pt idx="376">
                  <c:v>269.30575278869503</c:v>
                </c:pt>
                <c:pt idx="377">
                  <c:v>269.30575278869503</c:v>
                </c:pt>
                <c:pt idx="378">
                  <c:v>269.30575278869503</c:v>
                </c:pt>
                <c:pt idx="379">
                  <c:v>269.30575278869503</c:v>
                </c:pt>
                <c:pt idx="380">
                  <c:v>269.30575278869503</c:v>
                </c:pt>
                <c:pt idx="381">
                  <c:v>278.45798627478689</c:v>
                </c:pt>
                <c:pt idx="382">
                  <c:v>276.44808216646373</c:v>
                </c:pt>
                <c:pt idx="383">
                  <c:v>276.44808216646373</c:v>
                </c:pt>
                <c:pt idx="384">
                  <c:v>276.44808216646373</c:v>
                </c:pt>
                <c:pt idx="385">
                  <c:v>276.44808216646373</c:v>
                </c:pt>
                <c:pt idx="386">
                  <c:v>276.44808216646373</c:v>
                </c:pt>
                <c:pt idx="387">
                  <c:v>276.44808216646373</c:v>
                </c:pt>
                <c:pt idx="388">
                  <c:v>276.44808216646373</c:v>
                </c:pt>
                <c:pt idx="389">
                  <c:v>276.44808216646373</c:v>
                </c:pt>
                <c:pt idx="390">
                  <c:v>276.44808216646373</c:v>
                </c:pt>
                <c:pt idx="391">
                  <c:v>276.44808216646373</c:v>
                </c:pt>
                <c:pt idx="392">
                  <c:v>276.44808216646373</c:v>
                </c:pt>
                <c:pt idx="393">
                  <c:v>276.44808216646373</c:v>
                </c:pt>
                <c:pt idx="394">
                  <c:v>276.44808216646373</c:v>
                </c:pt>
                <c:pt idx="395">
                  <c:v>276.44808216646373</c:v>
                </c:pt>
                <c:pt idx="396">
                  <c:v>276.44808216646373</c:v>
                </c:pt>
                <c:pt idx="397">
                  <c:v>276.44808216646373</c:v>
                </c:pt>
                <c:pt idx="398">
                  <c:v>276.44808216646373</c:v>
                </c:pt>
                <c:pt idx="399">
                  <c:v>276.44808216646373</c:v>
                </c:pt>
                <c:pt idx="400">
                  <c:v>276.44808216646373</c:v>
                </c:pt>
                <c:pt idx="401">
                  <c:v>283.81797910458761</c:v>
                </c:pt>
                <c:pt idx="402">
                  <c:v>283.52617057579772</c:v>
                </c:pt>
                <c:pt idx="403">
                  <c:v>283.00540054837882</c:v>
                </c:pt>
                <c:pt idx="404">
                  <c:v>281.23181004607505</c:v>
                </c:pt>
                <c:pt idx="405">
                  <c:v>280.23839052007145</c:v>
                </c:pt>
                <c:pt idx="406">
                  <c:v>280.23839052007145</c:v>
                </c:pt>
                <c:pt idx="407">
                  <c:v>280.14137462138001</c:v>
                </c:pt>
                <c:pt idx="408">
                  <c:v>280.14137462138001</c:v>
                </c:pt>
                <c:pt idx="409">
                  <c:v>280.14137462138001</c:v>
                </c:pt>
                <c:pt idx="410">
                  <c:v>280.14137462138001</c:v>
                </c:pt>
                <c:pt idx="411">
                  <c:v>280.14137462138001</c:v>
                </c:pt>
                <c:pt idx="412">
                  <c:v>280.14137462138001</c:v>
                </c:pt>
                <c:pt idx="413">
                  <c:v>280.14137462138001</c:v>
                </c:pt>
                <c:pt idx="414">
                  <c:v>280.14137462138001</c:v>
                </c:pt>
                <c:pt idx="415">
                  <c:v>275.36315235535432</c:v>
                </c:pt>
                <c:pt idx="416">
                  <c:v>275.65252605271837</c:v>
                </c:pt>
                <c:pt idx="417">
                  <c:v>277.18907243116035</c:v>
                </c:pt>
                <c:pt idx="418">
                  <c:v>277.18907243116035</c:v>
                </c:pt>
                <c:pt idx="419">
                  <c:v>277.18907243116035</c:v>
                </c:pt>
                <c:pt idx="420">
                  <c:v>277.18907243116035</c:v>
                </c:pt>
                <c:pt idx="421">
                  <c:v>277.18907243116035</c:v>
                </c:pt>
                <c:pt idx="422">
                  <c:v>277.18907243116035</c:v>
                </c:pt>
                <c:pt idx="423">
                  <c:v>277.18907243116035</c:v>
                </c:pt>
                <c:pt idx="424">
                  <c:v>277.18907243116035</c:v>
                </c:pt>
                <c:pt idx="425">
                  <c:v>277.18907243116035</c:v>
                </c:pt>
                <c:pt idx="426">
                  <c:v>277.18907243116035</c:v>
                </c:pt>
                <c:pt idx="427">
                  <c:v>277.18907243116035</c:v>
                </c:pt>
                <c:pt idx="428">
                  <c:v>277.18907243116035</c:v>
                </c:pt>
                <c:pt idx="429">
                  <c:v>277.18907243116035</c:v>
                </c:pt>
                <c:pt idx="430">
                  <c:v>277.18907243116035</c:v>
                </c:pt>
                <c:pt idx="431">
                  <c:v>277.31215304371545</c:v>
                </c:pt>
                <c:pt idx="432">
                  <c:v>279.48966956544336</c:v>
                </c:pt>
                <c:pt idx="433">
                  <c:v>279.48966956544336</c:v>
                </c:pt>
                <c:pt idx="434">
                  <c:v>279.48966956544336</c:v>
                </c:pt>
                <c:pt idx="435">
                  <c:v>279.48966956544336</c:v>
                </c:pt>
                <c:pt idx="436">
                  <c:v>279.48966956544336</c:v>
                </c:pt>
                <c:pt idx="437">
                  <c:v>279.48966956544336</c:v>
                </c:pt>
                <c:pt idx="438">
                  <c:v>279.48966956544336</c:v>
                </c:pt>
                <c:pt idx="439">
                  <c:v>279.48966956544336</c:v>
                </c:pt>
                <c:pt idx="440">
                  <c:v>279.48966956544336</c:v>
                </c:pt>
                <c:pt idx="441">
                  <c:v>279.48966956544336</c:v>
                </c:pt>
                <c:pt idx="442">
                  <c:v>279.48966956544336</c:v>
                </c:pt>
                <c:pt idx="443">
                  <c:v>286.90107007060834</c:v>
                </c:pt>
                <c:pt idx="444">
                  <c:v>286.90107007060834</c:v>
                </c:pt>
                <c:pt idx="445">
                  <c:v>286.57861230894184</c:v>
                </c:pt>
                <c:pt idx="446">
                  <c:v>278.73248791327796</c:v>
                </c:pt>
                <c:pt idx="447">
                  <c:v>273.59998848883612</c:v>
                </c:pt>
                <c:pt idx="448">
                  <c:v>273.59998848883612</c:v>
                </c:pt>
                <c:pt idx="449">
                  <c:v>273.59998848883612</c:v>
                </c:pt>
                <c:pt idx="450">
                  <c:v>273.59998848883612</c:v>
                </c:pt>
                <c:pt idx="451">
                  <c:v>282.54453184739782</c:v>
                </c:pt>
                <c:pt idx="452">
                  <c:v>278.93479223561701</c:v>
                </c:pt>
                <c:pt idx="453">
                  <c:v>278.87884974820668</c:v>
                </c:pt>
                <c:pt idx="454">
                  <c:v>277.63557118876821</c:v>
                </c:pt>
                <c:pt idx="455">
                  <c:v>276.72387732263644</c:v>
                </c:pt>
                <c:pt idx="456">
                  <c:v>269.4322641167966</c:v>
                </c:pt>
                <c:pt idx="457">
                  <c:v>269.4322641167966</c:v>
                </c:pt>
                <c:pt idx="458">
                  <c:v>269.4322641167966</c:v>
                </c:pt>
                <c:pt idx="459">
                  <c:v>269.4322641167966</c:v>
                </c:pt>
                <c:pt idx="460">
                  <c:v>269.4322641167966</c:v>
                </c:pt>
                <c:pt idx="461">
                  <c:v>269.4322641167966</c:v>
                </c:pt>
                <c:pt idx="462">
                  <c:v>269.4322641167966</c:v>
                </c:pt>
                <c:pt idx="463">
                  <c:v>269.4322641167966</c:v>
                </c:pt>
                <c:pt idx="464">
                  <c:v>269.4322641167966</c:v>
                </c:pt>
                <c:pt idx="465">
                  <c:v>269.4322641167966</c:v>
                </c:pt>
                <c:pt idx="466">
                  <c:v>261.65358649957631</c:v>
                </c:pt>
                <c:pt idx="467">
                  <c:v>261.65358649957631</c:v>
                </c:pt>
                <c:pt idx="468">
                  <c:v>261.65358649957631</c:v>
                </c:pt>
                <c:pt idx="469">
                  <c:v>261.65358649957631</c:v>
                </c:pt>
                <c:pt idx="470">
                  <c:v>261.65358649957631</c:v>
                </c:pt>
                <c:pt idx="471">
                  <c:v>261.65358649957631</c:v>
                </c:pt>
                <c:pt idx="472">
                  <c:v>276.34213896065637</c:v>
                </c:pt>
                <c:pt idx="473">
                  <c:v>276.34213896065637</c:v>
                </c:pt>
                <c:pt idx="474">
                  <c:v>275.62730176927448</c:v>
                </c:pt>
                <c:pt idx="475">
                  <c:v>270.97552549454713</c:v>
                </c:pt>
                <c:pt idx="476">
                  <c:v>270.97552549454713</c:v>
                </c:pt>
                <c:pt idx="477">
                  <c:v>269.56501178643731</c:v>
                </c:pt>
                <c:pt idx="478">
                  <c:v>269.56501178643731</c:v>
                </c:pt>
                <c:pt idx="479">
                  <c:v>269.56501178643731</c:v>
                </c:pt>
                <c:pt idx="480">
                  <c:v>269.56501178643731</c:v>
                </c:pt>
                <c:pt idx="481">
                  <c:v>269.56501178643731</c:v>
                </c:pt>
                <c:pt idx="482">
                  <c:v>269.56501178643731</c:v>
                </c:pt>
                <c:pt idx="483">
                  <c:v>284.98948196272033</c:v>
                </c:pt>
                <c:pt idx="484">
                  <c:v>276.87569710735266</c:v>
                </c:pt>
                <c:pt idx="485">
                  <c:v>276.87569710735266</c:v>
                </c:pt>
                <c:pt idx="486">
                  <c:v>271.36369352140832</c:v>
                </c:pt>
                <c:pt idx="487">
                  <c:v>271.36369352140832</c:v>
                </c:pt>
                <c:pt idx="488">
                  <c:v>271.36369352140832</c:v>
                </c:pt>
                <c:pt idx="489">
                  <c:v>271.36369352140832</c:v>
                </c:pt>
                <c:pt idx="490">
                  <c:v>271.36369352140832</c:v>
                </c:pt>
                <c:pt idx="491">
                  <c:v>268.50181985913343</c:v>
                </c:pt>
                <c:pt idx="492">
                  <c:v>263.82125700869847</c:v>
                </c:pt>
                <c:pt idx="493">
                  <c:v>263.50453048447474</c:v>
                </c:pt>
                <c:pt idx="494">
                  <c:v>260.47860046140454</c:v>
                </c:pt>
                <c:pt idx="495">
                  <c:v>256.73057186800429</c:v>
                </c:pt>
                <c:pt idx="496">
                  <c:v>252.4138779695279</c:v>
                </c:pt>
                <c:pt idx="497">
                  <c:v>246.32321711383611</c:v>
                </c:pt>
                <c:pt idx="498">
                  <c:v>246.32321711383611</c:v>
                </c:pt>
                <c:pt idx="499">
                  <c:v>246.32321711383611</c:v>
                </c:pt>
                <c:pt idx="500">
                  <c:v>246.32321711383611</c:v>
                </c:pt>
                <c:pt idx="501">
                  <c:v>262.45125553762978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BD-4D7C-8B04-4644D7E94208}"/>
            </c:ext>
          </c:extLst>
        </c:ser>
        <c:ser>
          <c:idx val="7"/>
          <c:order val="5"/>
          <c:tx>
            <c:strRef>
              <c:f>'ATR Trailing Stop (21,3,HL)'!$R$1</c:f>
              <c:strCache>
                <c:ptCount val="1"/>
                <c:pt idx="0">
                  <c:v> SellStop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'ATR Trailing Stop (21,3,HL)'!$B$2:$B$503</c:f>
              <c:numCache>
                <c:formatCode>mm/dd/yy;@</c:formatCode>
                <c:ptCount val="502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</c:numCache>
            </c:numRef>
          </c:cat>
          <c:val>
            <c:numRef>
              <c:f>'ATR Trailing Stop (21,3,HL)'!$R$2:$R$503</c:f>
              <c:numCache>
                <c:formatCode>_("$"* #,##0.0000_);_("$"* \(#,##0.0000\);_("$"* "-"??_);_(@_)</c:formatCode>
                <c:ptCount val="502"/>
                <c:pt idx="20">
                  <c:v>210.9014285714286</c:v>
                </c:pt>
                <c:pt idx="21">
                  <c:v>211.0661224489796</c:v>
                </c:pt>
                <c:pt idx="22">
                  <c:v>212.50249757045674</c:v>
                </c:pt>
                <c:pt idx="23">
                  <c:v>212.50249757045674</c:v>
                </c:pt>
                <c:pt idx="24">
                  <c:v>212.50249757045674</c:v>
                </c:pt>
                <c:pt idx="25">
                  <c:v>212.61733080268374</c:v>
                </c:pt>
                <c:pt idx="26">
                  <c:v>213.8560293358893</c:v>
                </c:pt>
                <c:pt idx="27">
                  <c:v>214.7481231770374</c:v>
                </c:pt>
                <c:pt idx="28">
                  <c:v>215.91726016860704</c:v>
                </c:pt>
                <c:pt idx="29">
                  <c:v>216.77739063676862</c:v>
                </c:pt>
                <c:pt idx="30">
                  <c:v>217.88275298739867</c:v>
                </c:pt>
                <c:pt idx="31">
                  <c:v>217.88275298739867</c:v>
                </c:pt>
                <c:pt idx="32">
                  <c:v>218.09689613369494</c:v>
                </c:pt>
                <c:pt idx="33">
                  <c:v>219.40037727018569</c:v>
                </c:pt>
                <c:pt idx="34">
                  <c:v>219.40037727018569</c:v>
                </c:pt>
                <c:pt idx="35">
                  <c:v>219.45385693440878</c:v>
                </c:pt>
                <c:pt idx="36">
                  <c:v>219.73510184229406</c:v>
                </c:pt>
                <c:pt idx="37">
                  <c:v>220.14200175456577</c:v>
                </c:pt>
                <c:pt idx="38">
                  <c:v>220.14200175456577</c:v>
                </c:pt>
                <c:pt idx="39">
                  <c:v>222.36290408577395</c:v>
                </c:pt>
                <c:pt idx="40">
                  <c:v>222.36290408577395</c:v>
                </c:pt>
                <c:pt idx="41">
                  <c:v>222.36290408577395</c:v>
                </c:pt>
                <c:pt idx="42">
                  <c:v>222.36290408577395</c:v>
                </c:pt>
                <c:pt idx="43">
                  <c:v>222.36290408577395</c:v>
                </c:pt>
                <c:pt idx="44">
                  <c:v>222.36290408577395</c:v>
                </c:pt>
                <c:pt idx="45">
                  <c:v>222.36290408577395</c:v>
                </c:pt>
                <c:pt idx="46">
                  <c:v>222.36290408577395</c:v>
                </c:pt>
                <c:pt idx="47">
                  <c:v>222.36290408577395</c:v>
                </c:pt>
                <c:pt idx="48">
                  <c:v>222.36290408577395</c:v>
                </c:pt>
                <c:pt idx="49">
                  <c:v>222.36290408577395</c:v>
                </c:pt>
                <c:pt idx="50">
                  <c:v>222.36290408577395</c:v>
                </c:pt>
                <c:pt idx="51">
                  <c:v>222.36290408577395</c:v>
                </c:pt>
                <c:pt idx="52">
                  <c:v>222.36290408577395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275.36315235535432</c:v>
                </c:pt>
                <c:pt idx="416">
                  <c:v>275.65252605271837</c:v>
                </c:pt>
                <c:pt idx="417">
                  <c:v>277.18907243116035</c:v>
                </c:pt>
                <c:pt idx="418">
                  <c:v>277.18907243116035</c:v>
                </c:pt>
                <c:pt idx="419">
                  <c:v>277.18907243116035</c:v>
                </c:pt>
                <c:pt idx="420">
                  <c:v>277.18907243116035</c:v>
                </c:pt>
                <c:pt idx="421">
                  <c:v>277.18907243116035</c:v>
                </c:pt>
                <c:pt idx="422">
                  <c:v>277.18907243116035</c:v>
                </c:pt>
                <c:pt idx="423">
                  <c:v>277.18907243116035</c:v>
                </c:pt>
                <c:pt idx="424">
                  <c:v>277.18907243116035</c:v>
                </c:pt>
                <c:pt idx="425">
                  <c:v>277.18907243116035</c:v>
                </c:pt>
                <c:pt idx="426">
                  <c:v>277.18907243116035</c:v>
                </c:pt>
                <c:pt idx="427">
                  <c:v>277.18907243116035</c:v>
                </c:pt>
                <c:pt idx="428">
                  <c:v>277.18907243116035</c:v>
                </c:pt>
                <c:pt idx="429">
                  <c:v>277.18907243116035</c:v>
                </c:pt>
                <c:pt idx="430">
                  <c:v>277.18907243116035</c:v>
                </c:pt>
                <c:pt idx="431">
                  <c:v>277.31215304371545</c:v>
                </c:pt>
                <c:pt idx="432">
                  <c:v>279.48966956544336</c:v>
                </c:pt>
                <c:pt idx="433">
                  <c:v>279.48966956544336</c:v>
                </c:pt>
                <c:pt idx="434">
                  <c:v>279.48966956544336</c:v>
                </c:pt>
                <c:pt idx="435">
                  <c:v>279.48966956544336</c:v>
                </c:pt>
                <c:pt idx="436">
                  <c:v>279.48966956544336</c:v>
                </c:pt>
                <c:pt idx="437">
                  <c:v>279.48966956544336</c:v>
                </c:pt>
                <c:pt idx="438">
                  <c:v>279.48966956544336</c:v>
                </c:pt>
                <c:pt idx="439">
                  <c:v>279.48966956544336</c:v>
                </c:pt>
                <c:pt idx="440">
                  <c:v>279.48966956544336</c:v>
                </c:pt>
                <c:pt idx="441">
                  <c:v>279.48966956544336</c:v>
                </c:pt>
                <c:pt idx="442">
                  <c:v>279.48966956544336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261.65358649957631</c:v>
                </c:pt>
                <c:pt idx="467">
                  <c:v>261.65358649957631</c:v>
                </c:pt>
                <c:pt idx="468">
                  <c:v>261.65358649957631</c:v>
                </c:pt>
                <c:pt idx="469">
                  <c:v>261.65358649957631</c:v>
                </c:pt>
                <c:pt idx="470">
                  <c:v>261.65358649957631</c:v>
                </c:pt>
                <c:pt idx="471">
                  <c:v>261.65358649957631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BD-4D7C-8B04-4644D7E94208}"/>
            </c:ext>
          </c:extLst>
        </c:ser>
        <c:ser>
          <c:idx val="6"/>
          <c:order val="6"/>
          <c:tx>
            <c:strRef>
              <c:f>'ATR Trailing Stop (21,3,HL)'!$Q$1</c:f>
              <c:strCache>
                <c:ptCount val="1"/>
                <c:pt idx="0">
                  <c:v> BuyStop 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'ATR Trailing Stop (21,3,HL)'!$B$2:$B$503</c:f>
              <c:numCache>
                <c:formatCode>mm/dd/yy;@</c:formatCode>
                <c:ptCount val="502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</c:numCache>
            </c:numRef>
          </c:cat>
          <c:val>
            <c:numRef>
              <c:f>'ATR Trailing Stop (21,3,HL)'!$Q$2:$Q$503</c:f>
              <c:numCache>
                <c:formatCode>_("$"* #,##0.0000_);_("$"* \(#,##0.0000\);_("$"* "-"??_);_(@_)</c:formatCode>
                <c:ptCount val="502"/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226.07816878788901</c:v>
                </c:pt>
                <c:pt idx="54">
                  <c:v>226.07816878788901</c:v>
                </c:pt>
                <c:pt idx="55">
                  <c:v>226.07816878788901</c:v>
                </c:pt>
                <c:pt idx="56">
                  <c:v>226.07816878788901</c:v>
                </c:pt>
                <c:pt idx="57">
                  <c:v>226.07816878788901</c:v>
                </c:pt>
                <c:pt idx="58">
                  <c:v>226.07816878788901</c:v>
                </c:pt>
                <c:pt idx="59">
                  <c:v>226.07816878788901</c:v>
                </c:pt>
                <c:pt idx="60">
                  <c:v>226.07816878788901</c:v>
                </c:pt>
                <c:pt idx="61">
                  <c:v>226.07816878788901</c:v>
                </c:pt>
                <c:pt idx="62">
                  <c:v>226.07816878788901</c:v>
                </c:pt>
                <c:pt idx="63">
                  <c:v>226.07816878788901</c:v>
                </c:pt>
                <c:pt idx="64">
                  <c:v>226.07816878788901</c:v>
                </c:pt>
                <c:pt idx="65">
                  <c:v>226.07816878788901</c:v>
                </c:pt>
                <c:pt idx="66">
                  <c:v>226.07816878788901</c:v>
                </c:pt>
                <c:pt idx="67">
                  <c:v>226.07816878788901</c:v>
                </c:pt>
                <c:pt idx="68">
                  <c:v>226.07816878788901</c:v>
                </c:pt>
                <c:pt idx="69">
                  <c:v>226.07816878788901</c:v>
                </c:pt>
                <c:pt idx="70">
                  <c:v>225.24118868149583</c:v>
                </c:pt>
                <c:pt idx="71">
                  <c:v>225.24118868149583</c:v>
                </c:pt>
                <c:pt idx="72">
                  <c:v>225.24118868149583</c:v>
                </c:pt>
                <c:pt idx="73">
                  <c:v>225.24118868149583</c:v>
                </c:pt>
                <c:pt idx="74">
                  <c:v>225.24118868149583</c:v>
                </c:pt>
                <c:pt idx="75">
                  <c:v>225.24118868149583</c:v>
                </c:pt>
                <c:pt idx="76">
                  <c:v>225.24118868149583</c:v>
                </c:pt>
                <c:pt idx="77">
                  <c:v>231.23991109948139</c:v>
                </c:pt>
                <c:pt idx="78">
                  <c:v>231.02705818998228</c:v>
                </c:pt>
                <c:pt idx="79">
                  <c:v>231.02705818998228</c:v>
                </c:pt>
                <c:pt idx="80">
                  <c:v>230.54009813150321</c:v>
                </c:pt>
                <c:pt idx="81">
                  <c:v>230.54009813150321</c:v>
                </c:pt>
                <c:pt idx="82">
                  <c:v>230.54009813150321</c:v>
                </c:pt>
                <c:pt idx="83">
                  <c:v>230.54009813150321</c:v>
                </c:pt>
                <c:pt idx="84">
                  <c:v>230.54009813150321</c:v>
                </c:pt>
                <c:pt idx="85">
                  <c:v>230.54009813150321</c:v>
                </c:pt>
                <c:pt idx="86">
                  <c:v>230.54009813150321</c:v>
                </c:pt>
                <c:pt idx="87">
                  <c:v>230.54009813150321</c:v>
                </c:pt>
                <c:pt idx="88">
                  <c:v>230.54009813150321</c:v>
                </c:pt>
                <c:pt idx="89">
                  <c:v>230.54009813150321</c:v>
                </c:pt>
                <c:pt idx="90">
                  <c:v>230.54009813150321</c:v>
                </c:pt>
                <c:pt idx="91">
                  <c:v>230.54009813150321</c:v>
                </c:pt>
                <c:pt idx="92">
                  <c:v>230.54009813150321</c:v>
                </c:pt>
                <c:pt idx="93">
                  <c:v>228.09193308896343</c:v>
                </c:pt>
                <c:pt idx="94">
                  <c:v>228.09193308896343</c:v>
                </c:pt>
                <c:pt idx="95">
                  <c:v>228.09193308896343</c:v>
                </c:pt>
                <c:pt idx="96">
                  <c:v>228.09193308896343</c:v>
                </c:pt>
                <c:pt idx="97">
                  <c:v>228.09193308896343</c:v>
                </c:pt>
                <c:pt idx="98">
                  <c:v>228.09193308896343</c:v>
                </c:pt>
                <c:pt idx="99">
                  <c:v>233.6941747646913</c:v>
                </c:pt>
                <c:pt idx="100">
                  <c:v>233.50111882351553</c:v>
                </c:pt>
                <c:pt idx="101">
                  <c:v>233.1891607843005</c:v>
                </c:pt>
                <c:pt idx="102">
                  <c:v>233.10396265171477</c:v>
                </c:pt>
                <c:pt idx="103">
                  <c:v>233.10396265171477</c:v>
                </c:pt>
                <c:pt idx="104">
                  <c:v>233.10396265171477</c:v>
                </c:pt>
                <c:pt idx="105">
                  <c:v>233.10396265171477</c:v>
                </c:pt>
                <c:pt idx="106">
                  <c:v>233.10396265171477</c:v>
                </c:pt>
                <c:pt idx="107">
                  <c:v>233.10396265171477</c:v>
                </c:pt>
                <c:pt idx="108">
                  <c:v>233.10396265171477</c:v>
                </c:pt>
                <c:pt idx="109">
                  <c:v>233.10396265171477</c:v>
                </c:pt>
                <c:pt idx="110">
                  <c:v>233.10396265171477</c:v>
                </c:pt>
                <c:pt idx="111">
                  <c:v>233.10396265171477</c:v>
                </c:pt>
                <c:pt idx="112">
                  <c:v>233.10396265171477</c:v>
                </c:pt>
                <c:pt idx="113">
                  <c:v>233.10396265171477</c:v>
                </c:pt>
                <c:pt idx="114">
                  <c:v>233.10396265171477</c:v>
                </c:pt>
                <c:pt idx="115">
                  <c:v>233.10396265171477</c:v>
                </c:pt>
                <c:pt idx="116">
                  <c:v>235.86291587302952</c:v>
                </c:pt>
                <c:pt idx="117">
                  <c:v>235.76515797431381</c:v>
                </c:pt>
                <c:pt idx="118">
                  <c:v>235.59062664220366</c:v>
                </c:pt>
                <c:pt idx="119">
                  <c:v>235.59062664220366</c:v>
                </c:pt>
                <c:pt idx="120">
                  <c:v>235.59062664220366</c:v>
                </c:pt>
                <c:pt idx="121">
                  <c:v>234.18559908623575</c:v>
                </c:pt>
                <c:pt idx="122">
                  <c:v>234.18559908623575</c:v>
                </c:pt>
                <c:pt idx="123">
                  <c:v>234.18559908623575</c:v>
                </c:pt>
                <c:pt idx="124">
                  <c:v>234.18559908623575</c:v>
                </c:pt>
                <c:pt idx="125">
                  <c:v>234.18559908623575</c:v>
                </c:pt>
                <c:pt idx="126">
                  <c:v>234.18559908623575</c:v>
                </c:pt>
                <c:pt idx="127">
                  <c:v>233.93234295904659</c:v>
                </c:pt>
                <c:pt idx="128">
                  <c:v>233.93234295904659</c:v>
                </c:pt>
                <c:pt idx="129">
                  <c:v>233.93234295904659</c:v>
                </c:pt>
                <c:pt idx="130">
                  <c:v>233.93234295904659</c:v>
                </c:pt>
                <c:pt idx="131">
                  <c:v>233.93234295904659</c:v>
                </c:pt>
                <c:pt idx="132">
                  <c:v>233.93234295904659</c:v>
                </c:pt>
                <c:pt idx="133">
                  <c:v>233.93234295904659</c:v>
                </c:pt>
                <c:pt idx="134">
                  <c:v>238.46430141023237</c:v>
                </c:pt>
                <c:pt idx="135">
                  <c:v>238.46430141023237</c:v>
                </c:pt>
                <c:pt idx="136">
                  <c:v>238.46430141023237</c:v>
                </c:pt>
                <c:pt idx="137">
                  <c:v>238.46430141023237</c:v>
                </c:pt>
                <c:pt idx="138">
                  <c:v>238.46430141023237</c:v>
                </c:pt>
                <c:pt idx="139">
                  <c:v>238.46430141023237</c:v>
                </c:pt>
                <c:pt idx="140">
                  <c:v>238.46430141023237</c:v>
                </c:pt>
                <c:pt idx="141">
                  <c:v>238.46430141023237</c:v>
                </c:pt>
                <c:pt idx="142">
                  <c:v>238.46430141023237</c:v>
                </c:pt>
                <c:pt idx="143">
                  <c:v>238.46430141023237</c:v>
                </c:pt>
                <c:pt idx="144">
                  <c:v>238.46430141023237</c:v>
                </c:pt>
                <c:pt idx="145">
                  <c:v>238.46430141023237</c:v>
                </c:pt>
                <c:pt idx="146">
                  <c:v>238.46430141023237</c:v>
                </c:pt>
                <c:pt idx="147">
                  <c:v>238.46430141023237</c:v>
                </c:pt>
                <c:pt idx="148">
                  <c:v>238.46430141023237</c:v>
                </c:pt>
                <c:pt idx="149">
                  <c:v>238.46430141023237</c:v>
                </c:pt>
                <c:pt idx="150">
                  <c:v>238.46430141023237</c:v>
                </c:pt>
                <c:pt idx="151">
                  <c:v>238.46430141023237</c:v>
                </c:pt>
                <c:pt idx="152">
                  <c:v>236.39142801832853</c:v>
                </c:pt>
                <c:pt idx="153">
                  <c:v>236.39142801832853</c:v>
                </c:pt>
                <c:pt idx="154">
                  <c:v>236.39142801832853</c:v>
                </c:pt>
                <c:pt idx="155">
                  <c:v>236.39142801832853</c:v>
                </c:pt>
                <c:pt idx="156">
                  <c:v>236.39142801832853</c:v>
                </c:pt>
                <c:pt idx="157">
                  <c:v>236.10739608512407</c:v>
                </c:pt>
                <c:pt idx="158">
                  <c:v>235.80180579535624</c:v>
                </c:pt>
                <c:pt idx="159">
                  <c:v>235.80180579535624</c:v>
                </c:pt>
                <c:pt idx="160">
                  <c:v>235.80180579535624</c:v>
                </c:pt>
                <c:pt idx="161">
                  <c:v>235.80180579535624</c:v>
                </c:pt>
                <c:pt idx="162">
                  <c:v>235.80180579535624</c:v>
                </c:pt>
                <c:pt idx="163">
                  <c:v>235.80180579535624</c:v>
                </c:pt>
                <c:pt idx="164">
                  <c:v>235.80180579535624</c:v>
                </c:pt>
                <c:pt idx="165">
                  <c:v>235.80180579535624</c:v>
                </c:pt>
                <c:pt idx="166">
                  <c:v>235.80180579535624</c:v>
                </c:pt>
                <c:pt idx="167">
                  <c:v>235.80180579535624</c:v>
                </c:pt>
                <c:pt idx="168">
                  <c:v>240.75574726331803</c:v>
                </c:pt>
                <c:pt idx="169">
                  <c:v>239.24690215554097</c:v>
                </c:pt>
                <c:pt idx="170">
                  <c:v>239.24690215554097</c:v>
                </c:pt>
                <c:pt idx="171">
                  <c:v>239.24690215554097</c:v>
                </c:pt>
                <c:pt idx="172">
                  <c:v>239.24690215554097</c:v>
                </c:pt>
                <c:pt idx="173">
                  <c:v>239.24690215554097</c:v>
                </c:pt>
                <c:pt idx="174">
                  <c:v>239.24690215554097</c:v>
                </c:pt>
                <c:pt idx="175">
                  <c:v>239.24690215554097</c:v>
                </c:pt>
                <c:pt idx="176">
                  <c:v>239.24690215554097</c:v>
                </c:pt>
                <c:pt idx="177">
                  <c:v>239.24690215554097</c:v>
                </c:pt>
                <c:pt idx="178">
                  <c:v>239.24690215554097</c:v>
                </c:pt>
                <c:pt idx="179">
                  <c:v>243.4362281903307</c:v>
                </c:pt>
                <c:pt idx="180">
                  <c:v>243.4362281903307</c:v>
                </c:pt>
                <c:pt idx="181">
                  <c:v>242.79762194134304</c:v>
                </c:pt>
                <c:pt idx="182">
                  <c:v>242.74821137270766</c:v>
                </c:pt>
                <c:pt idx="183">
                  <c:v>242.28210606924537</c:v>
                </c:pt>
                <c:pt idx="184">
                  <c:v>242.28210606924537</c:v>
                </c:pt>
                <c:pt idx="185">
                  <c:v>242.28210606924537</c:v>
                </c:pt>
                <c:pt idx="186">
                  <c:v>242.28210606924537</c:v>
                </c:pt>
                <c:pt idx="187">
                  <c:v>242.28210606924537</c:v>
                </c:pt>
                <c:pt idx="188">
                  <c:v>242.28210606924537</c:v>
                </c:pt>
                <c:pt idx="189">
                  <c:v>242.28210606924537</c:v>
                </c:pt>
                <c:pt idx="190">
                  <c:v>246.08703220644949</c:v>
                </c:pt>
                <c:pt idx="191">
                  <c:v>246.08703220644949</c:v>
                </c:pt>
                <c:pt idx="192">
                  <c:v>246.08703220644949</c:v>
                </c:pt>
                <c:pt idx="193">
                  <c:v>246.08703220644949</c:v>
                </c:pt>
                <c:pt idx="194">
                  <c:v>246.08703220644949</c:v>
                </c:pt>
                <c:pt idx="195">
                  <c:v>246.08703220644949</c:v>
                </c:pt>
                <c:pt idx="196">
                  <c:v>246.08703220644949</c:v>
                </c:pt>
                <c:pt idx="197">
                  <c:v>246.08703220644949</c:v>
                </c:pt>
                <c:pt idx="198">
                  <c:v>246.08703220644949</c:v>
                </c:pt>
                <c:pt idx="199">
                  <c:v>246.08703220644949</c:v>
                </c:pt>
                <c:pt idx="200">
                  <c:v>246.08703220644949</c:v>
                </c:pt>
                <c:pt idx="201">
                  <c:v>246.08703220644949</c:v>
                </c:pt>
                <c:pt idx="202">
                  <c:v>246.08703220644949</c:v>
                </c:pt>
                <c:pt idx="203">
                  <c:v>248.59451687173453</c:v>
                </c:pt>
                <c:pt idx="204">
                  <c:v>248.59451687173453</c:v>
                </c:pt>
                <c:pt idx="205">
                  <c:v>247.96232822833065</c:v>
                </c:pt>
                <c:pt idx="206">
                  <c:v>247.96232822833065</c:v>
                </c:pt>
                <c:pt idx="207">
                  <c:v>247.96232822833065</c:v>
                </c:pt>
                <c:pt idx="208">
                  <c:v>247.96232822833065</c:v>
                </c:pt>
                <c:pt idx="209">
                  <c:v>247.96232822833065</c:v>
                </c:pt>
                <c:pt idx="210">
                  <c:v>247.96232822833065</c:v>
                </c:pt>
                <c:pt idx="211">
                  <c:v>247.96232822833065</c:v>
                </c:pt>
                <c:pt idx="212">
                  <c:v>247.96232822833065</c:v>
                </c:pt>
                <c:pt idx="213">
                  <c:v>247.96232822833065</c:v>
                </c:pt>
                <c:pt idx="214">
                  <c:v>251.28995156833881</c:v>
                </c:pt>
                <c:pt idx="215">
                  <c:v>251.28995156833881</c:v>
                </c:pt>
                <c:pt idx="216">
                  <c:v>251.01698554951363</c:v>
                </c:pt>
                <c:pt idx="217">
                  <c:v>250.88998623763203</c:v>
                </c:pt>
                <c:pt idx="218">
                  <c:v>250.88998623763203</c:v>
                </c:pt>
                <c:pt idx="219">
                  <c:v>250.62851359422407</c:v>
                </c:pt>
                <c:pt idx="220">
                  <c:v>249.51096532783245</c:v>
                </c:pt>
                <c:pt idx="221">
                  <c:v>249.51096532783245</c:v>
                </c:pt>
                <c:pt idx="222">
                  <c:v>249.51096532783245</c:v>
                </c:pt>
                <c:pt idx="223">
                  <c:v>249.51096532783245</c:v>
                </c:pt>
                <c:pt idx="224">
                  <c:v>249.51096532783245</c:v>
                </c:pt>
                <c:pt idx="225">
                  <c:v>249.51096532783245</c:v>
                </c:pt>
                <c:pt idx="226">
                  <c:v>249.51096532783245</c:v>
                </c:pt>
                <c:pt idx="227">
                  <c:v>252.97703923715406</c:v>
                </c:pt>
                <c:pt idx="228">
                  <c:v>252.97703923715406</c:v>
                </c:pt>
                <c:pt idx="229">
                  <c:v>252.97703923715406</c:v>
                </c:pt>
                <c:pt idx="230">
                  <c:v>252.97703923715406</c:v>
                </c:pt>
                <c:pt idx="231">
                  <c:v>257.93741480116125</c:v>
                </c:pt>
                <c:pt idx="232">
                  <c:v>257.79325219158221</c:v>
                </c:pt>
                <c:pt idx="233">
                  <c:v>256.94881161103064</c:v>
                </c:pt>
                <c:pt idx="234">
                  <c:v>256.90124915336253</c:v>
                </c:pt>
                <c:pt idx="235">
                  <c:v>256.90124915336253</c:v>
                </c:pt>
                <c:pt idx="236">
                  <c:v>256.90124915336253</c:v>
                </c:pt>
                <c:pt idx="237">
                  <c:v>256.90124915336253</c:v>
                </c:pt>
                <c:pt idx="238">
                  <c:v>256.90124915336253</c:v>
                </c:pt>
                <c:pt idx="239">
                  <c:v>256.90124915336253</c:v>
                </c:pt>
                <c:pt idx="240">
                  <c:v>256.90124915336253</c:v>
                </c:pt>
                <c:pt idx="241">
                  <c:v>256.90124915336253</c:v>
                </c:pt>
                <c:pt idx="242">
                  <c:v>262.92521385922328</c:v>
                </c:pt>
                <c:pt idx="243">
                  <c:v>261.91401319926024</c:v>
                </c:pt>
                <c:pt idx="244">
                  <c:v>261.78096495167642</c:v>
                </c:pt>
                <c:pt idx="245">
                  <c:v>261.78096495167642</c:v>
                </c:pt>
                <c:pt idx="246">
                  <c:v>261.78096495167642</c:v>
                </c:pt>
                <c:pt idx="247">
                  <c:v>261.66797209949368</c:v>
                </c:pt>
                <c:pt idx="248">
                  <c:v>261.66797209949368</c:v>
                </c:pt>
                <c:pt idx="249">
                  <c:v>261.66797209949368</c:v>
                </c:pt>
                <c:pt idx="250">
                  <c:v>261.19113668026665</c:v>
                </c:pt>
                <c:pt idx="251">
                  <c:v>261.19113668026665</c:v>
                </c:pt>
                <c:pt idx="252">
                  <c:v>261.19113668026665</c:v>
                </c:pt>
                <c:pt idx="253">
                  <c:v>261.19113668026665</c:v>
                </c:pt>
                <c:pt idx="254">
                  <c:v>267.72582231088211</c:v>
                </c:pt>
                <c:pt idx="255">
                  <c:v>267.72582231088211</c:v>
                </c:pt>
                <c:pt idx="256">
                  <c:v>267.72582231088211</c:v>
                </c:pt>
                <c:pt idx="257">
                  <c:v>267.72582231088211</c:v>
                </c:pt>
                <c:pt idx="258">
                  <c:v>267.72582231088211</c:v>
                </c:pt>
                <c:pt idx="259">
                  <c:v>267.72582231088211</c:v>
                </c:pt>
                <c:pt idx="260">
                  <c:v>271.55049494119544</c:v>
                </c:pt>
                <c:pt idx="261">
                  <c:v>271.55049494119544</c:v>
                </c:pt>
                <c:pt idx="262">
                  <c:v>271.55049494119544</c:v>
                </c:pt>
                <c:pt idx="263">
                  <c:v>271.55049494119544</c:v>
                </c:pt>
                <c:pt idx="264">
                  <c:v>271.55049494119544</c:v>
                </c:pt>
                <c:pt idx="265">
                  <c:v>277.77377926055829</c:v>
                </c:pt>
                <c:pt idx="266">
                  <c:v>277.77377926055829</c:v>
                </c:pt>
                <c:pt idx="267">
                  <c:v>277.77377926055829</c:v>
                </c:pt>
                <c:pt idx="268">
                  <c:v>277.77377926055829</c:v>
                </c:pt>
                <c:pt idx="269">
                  <c:v>277.77377926055829</c:v>
                </c:pt>
                <c:pt idx="270">
                  <c:v>276.95341172360492</c:v>
                </c:pt>
                <c:pt idx="271">
                  <c:v>276.95341172360492</c:v>
                </c:pt>
                <c:pt idx="272">
                  <c:v>276.93431902367792</c:v>
                </c:pt>
                <c:pt idx="273">
                  <c:v>271.60125621302666</c:v>
                </c:pt>
                <c:pt idx="274">
                  <c:v>261.93643448859677</c:v>
                </c:pt>
                <c:pt idx="275">
                  <c:v>268.09231856056834</c:v>
                </c:pt>
                <c:pt idx="276">
                  <c:v>266.91792243863654</c:v>
                </c:pt>
                <c:pt idx="277">
                  <c:v>258.26944994155861</c:v>
                </c:pt>
                <c:pt idx="278">
                  <c:v>262.98804756338916</c:v>
                </c:pt>
                <c:pt idx="279">
                  <c:v>262.98804756338916</c:v>
                </c:pt>
                <c:pt idx="280">
                  <c:v>262.98804756338916</c:v>
                </c:pt>
                <c:pt idx="281">
                  <c:v>262.98804756338916</c:v>
                </c:pt>
                <c:pt idx="282">
                  <c:v>262.98804756338916</c:v>
                </c:pt>
                <c:pt idx="283">
                  <c:v>262.98804756338916</c:v>
                </c:pt>
                <c:pt idx="284">
                  <c:v>272.70784459048701</c:v>
                </c:pt>
                <c:pt idx="285">
                  <c:v>271.52604246713048</c:v>
                </c:pt>
                <c:pt idx="286">
                  <c:v>271.52604246713048</c:v>
                </c:pt>
                <c:pt idx="287">
                  <c:v>271.52604246713048</c:v>
                </c:pt>
                <c:pt idx="288">
                  <c:v>271.52604246713048</c:v>
                </c:pt>
                <c:pt idx="289">
                  <c:v>271.52604246713048</c:v>
                </c:pt>
                <c:pt idx="290">
                  <c:v>271.52604246713048</c:v>
                </c:pt>
                <c:pt idx="291">
                  <c:v>269.80921984633477</c:v>
                </c:pt>
                <c:pt idx="292">
                  <c:v>269.80921984633477</c:v>
                </c:pt>
                <c:pt idx="293">
                  <c:v>269.80921984633477</c:v>
                </c:pt>
                <c:pt idx="294">
                  <c:v>269.80921984633477</c:v>
                </c:pt>
                <c:pt idx="295">
                  <c:v>269.80921984633477</c:v>
                </c:pt>
                <c:pt idx="296">
                  <c:v>269.80921984633477</c:v>
                </c:pt>
                <c:pt idx="297">
                  <c:v>269.80921984633477</c:v>
                </c:pt>
                <c:pt idx="298">
                  <c:v>269.80921984633477</c:v>
                </c:pt>
                <c:pt idx="299">
                  <c:v>269.80921984633477</c:v>
                </c:pt>
                <c:pt idx="300">
                  <c:v>276.43151727395923</c:v>
                </c:pt>
                <c:pt idx="301">
                  <c:v>275.90430216567546</c:v>
                </c:pt>
                <c:pt idx="302">
                  <c:v>275.87409730064326</c:v>
                </c:pt>
                <c:pt idx="303">
                  <c:v>272.57199742918408</c:v>
                </c:pt>
                <c:pt idx="304">
                  <c:v>272.57199742918408</c:v>
                </c:pt>
                <c:pt idx="305">
                  <c:v>272.10983893803547</c:v>
                </c:pt>
                <c:pt idx="306">
                  <c:v>266.04175136955757</c:v>
                </c:pt>
                <c:pt idx="307">
                  <c:v>261.07690606624533</c:v>
                </c:pt>
                <c:pt idx="308">
                  <c:v>261.07690606624533</c:v>
                </c:pt>
                <c:pt idx="309">
                  <c:v>261.07690606624533</c:v>
                </c:pt>
                <c:pt idx="310">
                  <c:v>261.07690606624533</c:v>
                </c:pt>
                <c:pt idx="311">
                  <c:v>261.07690606624533</c:v>
                </c:pt>
                <c:pt idx="312">
                  <c:v>261.07690606624533</c:v>
                </c:pt>
                <c:pt idx="313">
                  <c:v>261.07690606624533</c:v>
                </c:pt>
                <c:pt idx="314">
                  <c:v>261.07690606624533</c:v>
                </c:pt>
                <c:pt idx="315">
                  <c:v>261.07690606624533</c:v>
                </c:pt>
                <c:pt idx="316">
                  <c:v>261.07690606624533</c:v>
                </c:pt>
                <c:pt idx="317">
                  <c:v>261.07690606624533</c:v>
                </c:pt>
                <c:pt idx="318">
                  <c:v>261.07690606624533</c:v>
                </c:pt>
                <c:pt idx="319">
                  <c:v>261.07690606624533</c:v>
                </c:pt>
                <c:pt idx="320">
                  <c:v>261.07690606624533</c:v>
                </c:pt>
                <c:pt idx="321">
                  <c:v>261.07690606624533</c:v>
                </c:pt>
                <c:pt idx="322">
                  <c:v>261.07690606624533</c:v>
                </c:pt>
                <c:pt idx="323">
                  <c:v>261.07690606624533</c:v>
                </c:pt>
                <c:pt idx="324">
                  <c:v>273.93584029929445</c:v>
                </c:pt>
                <c:pt idx="325">
                  <c:v>272.26032409456616</c:v>
                </c:pt>
                <c:pt idx="326">
                  <c:v>269.95411818530113</c:v>
                </c:pt>
                <c:pt idx="327">
                  <c:v>269.6858268431439</c:v>
                </c:pt>
                <c:pt idx="328">
                  <c:v>266.57412080299423</c:v>
                </c:pt>
                <c:pt idx="329">
                  <c:v>266.57412080299423</c:v>
                </c:pt>
                <c:pt idx="330">
                  <c:v>266.57412080299423</c:v>
                </c:pt>
                <c:pt idx="331">
                  <c:v>266.57412080299423</c:v>
                </c:pt>
                <c:pt idx="332">
                  <c:v>266.57412080299423</c:v>
                </c:pt>
                <c:pt idx="333">
                  <c:v>266.57412080299423</c:v>
                </c:pt>
                <c:pt idx="334">
                  <c:v>265.88406648345017</c:v>
                </c:pt>
                <c:pt idx="335">
                  <c:v>265.37672998423824</c:v>
                </c:pt>
                <c:pt idx="336">
                  <c:v>265.37672998423824</c:v>
                </c:pt>
                <c:pt idx="337">
                  <c:v>265.37672998423824</c:v>
                </c:pt>
                <c:pt idx="338">
                  <c:v>265.37672998423824</c:v>
                </c:pt>
                <c:pt idx="339">
                  <c:v>265.37672998423824</c:v>
                </c:pt>
                <c:pt idx="340">
                  <c:v>265.37672998423824</c:v>
                </c:pt>
                <c:pt idx="341">
                  <c:v>265.37672998423824</c:v>
                </c:pt>
                <c:pt idx="342">
                  <c:v>265.37672998423824</c:v>
                </c:pt>
                <c:pt idx="343">
                  <c:v>265.37672998423824</c:v>
                </c:pt>
                <c:pt idx="344">
                  <c:v>265.37672998423824</c:v>
                </c:pt>
                <c:pt idx="345">
                  <c:v>265.37672998423824</c:v>
                </c:pt>
                <c:pt idx="346">
                  <c:v>265.37672998423824</c:v>
                </c:pt>
                <c:pt idx="347">
                  <c:v>265.37672998423824</c:v>
                </c:pt>
                <c:pt idx="348">
                  <c:v>265.37672998423824</c:v>
                </c:pt>
                <c:pt idx="349">
                  <c:v>265.37672998423824</c:v>
                </c:pt>
                <c:pt idx="350">
                  <c:v>265.37672998423824</c:v>
                </c:pt>
                <c:pt idx="351">
                  <c:v>265.37672998423824</c:v>
                </c:pt>
                <c:pt idx="352">
                  <c:v>265.37672998423824</c:v>
                </c:pt>
                <c:pt idx="353">
                  <c:v>265.37672998423824</c:v>
                </c:pt>
                <c:pt idx="354">
                  <c:v>265.37672998423824</c:v>
                </c:pt>
                <c:pt idx="355">
                  <c:v>265.37672998423824</c:v>
                </c:pt>
                <c:pt idx="356">
                  <c:v>265.37672998423824</c:v>
                </c:pt>
                <c:pt idx="357">
                  <c:v>274.56793285919611</c:v>
                </c:pt>
                <c:pt idx="358">
                  <c:v>274.56793285919611</c:v>
                </c:pt>
                <c:pt idx="359">
                  <c:v>274.56793285919611</c:v>
                </c:pt>
                <c:pt idx="360">
                  <c:v>274.56793285919611</c:v>
                </c:pt>
                <c:pt idx="361">
                  <c:v>274.56793285919611</c:v>
                </c:pt>
                <c:pt idx="362">
                  <c:v>274.56793285919611</c:v>
                </c:pt>
                <c:pt idx="363">
                  <c:v>274.56793285919611</c:v>
                </c:pt>
                <c:pt idx="364">
                  <c:v>274.56793285919611</c:v>
                </c:pt>
                <c:pt idx="365">
                  <c:v>274.56793285919611</c:v>
                </c:pt>
                <c:pt idx="366">
                  <c:v>274.56793285919611</c:v>
                </c:pt>
                <c:pt idx="367">
                  <c:v>274.56793285919611</c:v>
                </c:pt>
                <c:pt idx="368">
                  <c:v>274.56793285919611</c:v>
                </c:pt>
                <c:pt idx="369">
                  <c:v>273.54730142561374</c:v>
                </c:pt>
                <c:pt idx="370">
                  <c:v>273.54730142561374</c:v>
                </c:pt>
                <c:pt idx="371">
                  <c:v>270.71789244953629</c:v>
                </c:pt>
                <c:pt idx="372">
                  <c:v>270.71789244953629</c:v>
                </c:pt>
                <c:pt idx="373">
                  <c:v>269.30575278869503</c:v>
                </c:pt>
                <c:pt idx="374">
                  <c:v>269.30575278869503</c:v>
                </c:pt>
                <c:pt idx="375">
                  <c:v>269.30575278869503</c:v>
                </c:pt>
                <c:pt idx="376">
                  <c:v>269.30575278869503</c:v>
                </c:pt>
                <c:pt idx="377">
                  <c:v>269.30575278869503</c:v>
                </c:pt>
                <c:pt idx="378">
                  <c:v>269.30575278869503</c:v>
                </c:pt>
                <c:pt idx="379">
                  <c:v>269.30575278869503</c:v>
                </c:pt>
                <c:pt idx="380">
                  <c:v>269.30575278869503</c:v>
                </c:pt>
                <c:pt idx="381">
                  <c:v>278.45798627478689</c:v>
                </c:pt>
                <c:pt idx="382">
                  <c:v>276.44808216646373</c:v>
                </c:pt>
                <c:pt idx="383">
                  <c:v>276.44808216646373</c:v>
                </c:pt>
                <c:pt idx="384">
                  <c:v>276.44808216646373</c:v>
                </c:pt>
                <c:pt idx="385">
                  <c:v>276.44808216646373</c:v>
                </c:pt>
                <c:pt idx="386">
                  <c:v>276.44808216646373</c:v>
                </c:pt>
                <c:pt idx="387">
                  <c:v>276.44808216646373</c:v>
                </c:pt>
                <c:pt idx="388">
                  <c:v>276.44808216646373</c:v>
                </c:pt>
                <c:pt idx="389">
                  <c:v>276.44808216646373</c:v>
                </c:pt>
                <c:pt idx="390">
                  <c:v>276.44808216646373</c:v>
                </c:pt>
                <c:pt idx="391">
                  <c:v>276.44808216646373</c:v>
                </c:pt>
                <c:pt idx="392">
                  <c:v>276.44808216646373</c:v>
                </c:pt>
                <c:pt idx="393">
                  <c:v>276.44808216646373</c:v>
                </c:pt>
                <c:pt idx="394">
                  <c:v>276.44808216646373</c:v>
                </c:pt>
                <c:pt idx="395">
                  <c:v>276.44808216646373</c:v>
                </c:pt>
                <c:pt idx="396">
                  <c:v>276.44808216646373</c:v>
                </c:pt>
                <c:pt idx="397">
                  <c:v>276.44808216646373</c:v>
                </c:pt>
                <c:pt idx="398">
                  <c:v>276.44808216646373</c:v>
                </c:pt>
                <c:pt idx="399">
                  <c:v>276.44808216646373</c:v>
                </c:pt>
                <c:pt idx="400">
                  <c:v>276.44808216646373</c:v>
                </c:pt>
                <c:pt idx="401">
                  <c:v>283.81797910458761</c:v>
                </c:pt>
                <c:pt idx="402">
                  <c:v>283.52617057579772</c:v>
                </c:pt>
                <c:pt idx="403">
                  <c:v>283.00540054837882</c:v>
                </c:pt>
                <c:pt idx="404">
                  <c:v>281.23181004607505</c:v>
                </c:pt>
                <c:pt idx="405">
                  <c:v>280.23839052007145</c:v>
                </c:pt>
                <c:pt idx="406">
                  <c:v>280.23839052007145</c:v>
                </c:pt>
                <c:pt idx="407">
                  <c:v>280.14137462138001</c:v>
                </c:pt>
                <c:pt idx="408">
                  <c:v>280.14137462138001</c:v>
                </c:pt>
                <c:pt idx="409">
                  <c:v>280.14137462138001</c:v>
                </c:pt>
                <c:pt idx="410">
                  <c:v>280.14137462138001</c:v>
                </c:pt>
                <c:pt idx="411">
                  <c:v>280.14137462138001</c:v>
                </c:pt>
                <c:pt idx="412">
                  <c:v>280.14137462138001</c:v>
                </c:pt>
                <c:pt idx="413">
                  <c:v>280.14137462138001</c:v>
                </c:pt>
                <c:pt idx="414">
                  <c:v>280.14137462138001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286.90107007060834</c:v>
                </c:pt>
                <c:pt idx="444">
                  <c:v>286.90107007060834</c:v>
                </c:pt>
                <c:pt idx="445">
                  <c:v>286.57861230894184</c:v>
                </c:pt>
                <c:pt idx="446">
                  <c:v>278.73248791327796</c:v>
                </c:pt>
                <c:pt idx="447">
                  <c:v>273.59998848883612</c:v>
                </c:pt>
                <c:pt idx="448">
                  <c:v>273.59998848883612</c:v>
                </c:pt>
                <c:pt idx="449">
                  <c:v>273.59998848883612</c:v>
                </c:pt>
                <c:pt idx="450">
                  <c:v>273.59998848883612</c:v>
                </c:pt>
                <c:pt idx="451">
                  <c:v>282.54453184739782</c:v>
                </c:pt>
                <c:pt idx="452">
                  <c:v>278.93479223561701</c:v>
                </c:pt>
                <c:pt idx="453">
                  <c:v>278.87884974820668</c:v>
                </c:pt>
                <c:pt idx="454">
                  <c:v>277.63557118876821</c:v>
                </c:pt>
                <c:pt idx="455">
                  <c:v>276.72387732263644</c:v>
                </c:pt>
                <c:pt idx="456">
                  <c:v>269.4322641167966</c:v>
                </c:pt>
                <c:pt idx="457">
                  <c:v>269.4322641167966</c:v>
                </c:pt>
                <c:pt idx="458">
                  <c:v>269.4322641167966</c:v>
                </c:pt>
                <c:pt idx="459">
                  <c:v>269.4322641167966</c:v>
                </c:pt>
                <c:pt idx="460">
                  <c:v>269.4322641167966</c:v>
                </c:pt>
                <c:pt idx="461">
                  <c:v>269.4322641167966</c:v>
                </c:pt>
                <c:pt idx="462">
                  <c:v>269.4322641167966</c:v>
                </c:pt>
                <c:pt idx="463">
                  <c:v>269.4322641167966</c:v>
                </c:pt>
                <c:pt idx="464">
                  <c:v>269.4322641167966</c:v>
                </c:pt>
                <c:pt idx="465">
                  <c:v>269.4322641167966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276.34213896065637</c:v>
                </c:pt>
                <c:pt idx="473">
                  <c:v>276.34213896065637</c:v>
                </c:pt>
                <c:pt idx="474">
                  <c:v>275.62730176927448</c:v>
                </c:pt>
                <c:pt idx="475">
                  <c:v>270.97552549454713</c:v>
                </c:pt>
                <c:pt idx="476">
                  <c:v>270.97552549454713</c:v>
                </c:pt>
                <c:pt idx="477">
                  <c:v>269.56501178643731</c:v>
                </c:pt>
                <c:pt idx="478">
                  <c:v>269.56501178643731</c:v>
                </c:pt>
                <c:pt idx="479">
                  <c:v>269.56501178643731</c:v>
                </c:pt>
                <c:pt idx="480">
                  <c:v>269.56501178643731</c:v>
                </c:pt>
                <c:pt idx="481">
                  <c:v>269.56501178643731</c:v>
                </c:pt>
                <c:pt idx="482">
                  <c:v>269.56501178643731</c:v>
                </c:pt>
                <c:pt idx="483">
                  <c:v>284.98948196272033</c:v>
                </c:pt>
                <c:pt idx="484">
                  <c:v>276.87569710735266</c:v>
                </c:pt>
                <c:pt idx="485">
                  <c:v>276.87569710735266</c:v>
                </c:pt>
                <c:pt idx="486">
                  <c:v>271.36369352140832</c:v>
                </c:pt>
                <c:pt idx="487">
                  <c:v>271.36369352140832</c:v>
                </c:pt>
                <c:pt idx="488">
                  <c:v>271.36369352140832</c:v>
                </c:pt>
                <c:pt idx="489">
                  <c:v>271.36369352140832</c:v>
                </c:pt>
                <c:pt idx="490">
                  <c:v>271.36369352140832</c:v>
                </c:pt>
                <c:pt idx="491">
                  <c:v>268.50181985913343</c:v>
                </c:pt>
                <c:pt idx="492">
                  <c:v>263.82125700869847</c:v>
                </c:pt>
                <c:pt idx="493">
                  <c:v>263.50453048447474</c:v>
                </c:pt>
                <c:pt idx="494">
                  <c:v>260.47860046140454</c:v>
                </c:pt>
                <c:pt idx="495">
                  <c:v>256.73057186800429</c:v>
                </c:pt>
                <c:pt idx="496">
                  <c:v>252.4138779695279</c:v>
                </c:pt>
                <c:pt idx="497">
                  <c:v>246.32321711383611</c:v>
                </c:pt>
                <c:pt idx="498">
                  <c:v>246.32321711383611</c:v>
                </c:pt>
                <c:pt idx="499">
                  <c:v>246.32321711383611</c:v>
                </c:pt>
                <c:pt idx="500">
                  <c:v>246.32321711383611</c:v>
                </c:pt>
                <c:pt idx="501">
                  <c:v>262.45125553762978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BD-4D7C-8B04-4644D7E94208}"/>
            </c:ext>
          </c:extLst>
        </c:ser>
        <c:ser>
          <c:idx val="0"/>
          <c:order val="7"/>
          <c:tx>
            <c:strRef>
              <c:f>'ATR Trailing Stop (21,3,HL)'!$F$1</c:f>
              <c:strCache>
                <c:ptCount val="1"/>
                <c:pt idx="0">
                  <c:v> close 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'ATR Trailing Stop (21,3,HL)'!$B$2:$B$503</c:f>
              <c:numCache>
                <c:formatCode>mm/dd/yy;@</c:formatCode>
                <c:ptCount val="502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  <c:pt idx="217">
                  <c:v>43049</c:v>
                </c:pt>
                <c:pt idx="218">
                  <c:v>43052</c:v>
                </c:pt>
                <c:pt idx="219">
                  <c:v>43053</c:v>
                </c:pt>
                <c:pt idx="220">
                  <c:v>43054</c:v>
                </c:pt>
                <c:pt idx="221">
                  <c:v>43055</c:v>
                </c:pt>
                <c:pt idx="222">
                  <c:v>43056</c:v>
                </c:pt>
                <c:pt idx="223">
                  <c:v>43059</c:v>
                </c:pt>
                <c:pt idx="224">
                  <c:v>43060</c:v>
                </c:pt>
                <c:pt idx="225">
                  <c:v>43061</c:v>
                </c:pt>
                <c:pt idx="226">
                  <c:v>43063</c:v>
                </c:pt>
                <c:pt idx="227">
                  <c:v>43066</c:v>
                </c:pt>
                <c:pt idx="228">
                  <c:v>43067</c:v>
                </c:pt>
                <c:pt idx="229">
                  <c:v>43068</c:v>
                </c:pt>
                <c:pt idx="230">
                  <c:v>43069</c:v>
                </c:pt>
                <c:pt idx="231">
                  <c:v>43070</c:v>
                </c:pt>
                <c:pt idx="232">
                  <c:v>43073</c:v>
                </c:pt>
                <c:pt idx="233">
                  <c:v>43074</c:v>
                </c:pt>
                <c:pt idx="234">
                  <c:v>43075</c:v>
                </c:pt>
                <c:pt idx="235">
                  <c:v>43076</c:v>
                </c:pt>
                <c:pt idx="236">
                  <c:v>43077</c:v>
                </c:pt>
                <c:pt idx="237">
                  <c:v>43080</c:v>
                </c:pt>
                <c:pt idx="238">
                  <c:v>43081</c:v>
                </c:pt>
                <c:pt idx="239">
                  <c:v>43082</c:v>
                </c:pt>
                <c:pt idx="240">
                  <c:v>43083</c:v>
                </c:pt>
                <c:pt idx="241">
                  <c:v>43084</c:v>
                </c:pt>
                <c:pt idx="242">
                  <c:v>43087</c:v>
                </c:pt>
                <c:pt idx="243">
                  <c:v>43088</c:v>
                </c:pt>
                <c:pt idx="244">
                  <c:v>43089</c:v>
                </c:pt>
                <c:pt idx="245">
                  <c:v>43090</c:v>
                </c:pt>
                <c:pt idx="246">
                  <c:v>43091</c:v>
                </c:pt>
                <c:pt idx="247">
                  <c:v>43095</c:v>
                </c:pt>
                <c:pt idx="248">
                  <c:v>43096</c:v>
                </c:pt>
                <c:pt idx="249">
                  <c:v>43097</c:v>
                </c:pt>
                <c:pt idx="250">
                  <c:v>43098</c:v>
                </c:pt>
                <c:pt idx="251">
                  <c:v>43102</c:v>
                </c:pt>
                <c:pt idx="252">
                  <c:v>43103</c:v>
                </c:pt>
                <c:pt idx="253">
                  <c:v>43104</c:v>
                </c:pt>
                <c:pt idx="254">
                  <c:v>43105</c:v>
                </c:pt>
                <c:pt idx="255">
                  <c:v>43108</c:v>
                </c:pt>
                <c:pt idx="256">
                  <c:v>43109</c:v>
                </c:pt>
                <c:pt idx="257">
                  <c:v>43110</c:v>
                </c:pt>
                <c:pt idx="258">
                  <c:v>43111</c:v>
                </c:pt>
                <c:pt idx="259">
                  <c:v>43112</c:v>
                </c:pt>
                <c:pt idx="260">
                  <c:v>43116</c:v>
                </c:pt>
                <c:pt idx="261">
                  <c:v>43117</c:v>
                </c:pt>
                <c:pt idx="262">
                  <c:v>43118</c:v>
                </c:pt>
                <c:pt idx="263">
                  <c:v>43119</c:v>
                </c:pt>
                <c:pt idx="264">
                  <c:v>43122</c:v>
                </c:pt>
                <c:pt idx="265">
                  <c:v>43123</c:v>
                </c:pt>
                <c:pt idx="266">
                  <c:v>43124</c:v>
                </c:pt>
                <c:pt idx="267">
                  <c:v>43125</c:v>
                </c:pt>
                <c:pt idx="268">
                  <c:v>43126</c:v>
                </c:pt>
                <c:pt idx="269">
                  <c:v>43129</c:v>
                </c:pt>
                <c:pt idx="270">
                  <c:v>43130</c:v>
                </c:pt>
                <c:pt idx="271">
                  <c:v>43131</c:v>
                </c:pt>
                <c:pt idx="272">
                  <c:v>43132</c:v>
                </c:pt>
                <c:pt idx="273">
                  <c:v>43133</c:v>
                </c:pt>
                <c:pt idx="274">
                  <c:v>43136</c:v>
                </c:pt>
                <c:pt idx="275">
                  <c:v>43137</c:v>
                </c:pt>
                <c:pt idx="276">
                  <c:v>43138</c:v>
                </c:pt>
                <c:pt idx="277">
                  <c:v>43139</c:v>
                </c:pt>
                <c:pt idx="278">
                  <c:v>43140</c:v>
                </c:pt>
                <c:pt idx="279">
                  <c:v>43143</c:v>
                </c:pt>
                <c:pt idx="280">
                  <c:v>43144</c:v>
                </c:pt>
                <c:pt idx="281">
                  <c:v>43145</c:v>
                </c:pt>
                <c:pt idx="282">
                  <c:v>43146</c:v>
                </c:pt>
                <c:pt idx="283">
                  <c:v>43147</c:v>
                </c:pt>
                <c:pt idx="284">
                  <c:v>43151</c:v>
                </c:pt>
                <c:pt idx="285">
                  <c:v>43152</c:v>
                </c:pt>
                <c:pt idx="286">
                  <c:v>43153</c:v>
                </c:pt>
                <c:pt idx="287">
                  <c:v>43154</c:v>
                </c:pt>
                <c:pt idx="288">
                  <c:v>43157</c:v>
                </c:pt>
                <c:pt idx="289">
                  <c:v>43158</c:v>
                </c:pt>
                <c:pt idx="290">
                  <c:v>43159</c:v>
                </c:pt>
                <c:pt idx="291">
                  <c:v>43160</c:v>
                </c:pt>
                <c:pt idx="292">
                  <c:v>43161</c:v>
                </c:pt>
                <c:pt idx="293">
                  <c:v>43164</c:v>
                </c:pt>
                <c:pt idx="294">
                  <c:v>43165</c:v>
                </c:pt>
                <c:pt idx="295">
                  <c:v>43166</c:v>
                </c:pt>
                <c:pt idx="296">
                  <c:v>43167</c:v>
                </c:pt>
                <c:pt idx="297">
                  <c:v>43168</c:v>
                </c:pt>
                <c:pt idx="298">
                  <c:v>43171</c:v>
                </c:pt>
                <c:pt idx="299">
                  <c:v>43172</c:v>
                </c:pt>
                <c:pt idx="300">
                  <c:v>43173</c:v>
                </c:pt>
                <c:pt idx="301">
                  <c:v>43174</c:v>
                </c:pt>
                <c:pt idx="302">
                  <c:v>43175</c:v>
                </c:pt>
                <c:pt idx="303">
                  <c:v>43178</c:v>
                </c:pt>
                <c:pt idx="304">
                  <c:v>43179</c:v>
                </c:pt>
                <c:pt idx="305">
                  <c:v>43180</c:v>
                </c:pt>
                <c:pt idx="306">
                  <c:v>43181</c:v>
                </c:pt>
                <c:pt idx="307">
                  <c:v>43182</c:v>
                </c:pt>
                <c:pt idx="308">
                  <c:v>43185</c:v>
                </c:pt>
                <c:pt idx="309">
                  <c:v>43186</c:v>
                </c:pt>
                <c:pt idx="310">
                  <c:v>43187</c:v>
                </c:pt>
                <c:pt idx="311">
                  <c:v>43188</c:v>
                </c:pt>
                <c:pt idx="312">
                  <c:v>43192</c:v>
                </c:pt>
                <c:pt idx="313">
                  <c:v>43193</c:v>
                </c:pt>
                <c:pt idx="314">
                  <c:v>43194</c:v>
                </c:pt>
                <c:pt idx="315">
                  <c:v>43195</c:v>
                </c:pt>
                <c:pt idx="316">
                  <c:v>43196</c:v>
                </c:pt>
                <c:pt idx="317">
                  <c:v>43199</c:v>
                </c:pt>
                <c:pt idx="318">
                  <c:v>43200</c:v>
                </c:pt>
                <c:pt idx="319">
                  <c:v>43201</c:v>
                </c:pt>
                <c:pt idx="320">
                  <c:v>43202</c:v>
                </c:pt>
                <c:pt idx="321">
                  <c:v>43203</c:v>
                </c:pt>
                <c:pt idx="322">
                  <c:v>43206</c:v>
                </c:pt>
                <c:pt idx="323">
                  <c:v>43207</c:v>
                </c:pt>
                <c:pt idx="324">
                  <c:v>43208</c:v>
                </c:pt>
                <c:pt idx="325">
                  <c:v>43209</c:v>
                </c:pt>
                <c:pt idx="326">
                  <c:v>43210</c:v>
                </c:pt>
                <c:pt idx="327">
                  <c:v>43213</c:v>
                </c:pt>
                <c:pt idx="328">
                  <c:v>43214</c:v>
                </c:pt>
                <c:pt idx="329">
                  <c:v>43215</c:v>
                </c:pt>
                <c:pt idx="330">
                  <c:v>43216</c:v>
                </c:pt>
                <c:pt idx="331">
                  <c:v>43217</c:v>
                </c:pt>
                <c:pt idx="332">
                  <c:v>43220</c:v>
                </c:pt>
                <c:pt idx="333">
                  <c:v>43221</c:v>
                </c:pt>
                <c:pt idx="334">
                  <c:v>43222</c:v>
                </c:pt>
                <c:pt idx="335">
                  <c:v>43223</c:v>
                </c:pt>
                <c:pt idx="336">
                  <c:v>43224</c:v>
                </c:pt>
                <c:pt idx="337">
                  <c:v>43227</c:v>
                </c:pt>
                <c:pt idx="338">
                  <c:v>43228</c:v>
                </c:pt>
                <c:pt idx="339">
                  <c:v>43229</c:v>
                </c:pt>
                <c:pt idx="340">
                  <c:v>43230</c:v>
                </c:pt>
                <c:pt idx="341">
                  <c:v>43231</c:v>
                </c:pt>
                <c:pt idx="342">
                  <c:v>43234</c:v>
                </c:pt>
                <c:pt idx="343">
                  <c:v>43235</c:v>
                </c:pt>
                <c:pt idx="344">
                  <c:v>43236</c:v>
                </c:pt>
                <c:pt idx="345">
                  <c:v>43237</c:v>
                </c:pt>
                <c:pt idx="346">
                  <c:v>43238</c:v>
                </c:pt>
                <c:pt idx="347">
                  <c:v>43241</c:v>
                </c:pt>
                <c:pt idx="348">
                  <c:v>43242</c:v>
                </c:pt>
                <c:pt idx="349">
                  <c:v>43243</c:v>
                </c:pt>
                <c:pt idx="350">
                  <c:v>43244</c:v>
                </c:pt>
                <c:pt idx="351">
                  <c:v>43245</c:v>
                </c:pt>
                <c:pt idx="352">
                  <c:v>43249</c:v>
                </c:pt>
                <c:pt idx="353">
                  <c:v>43250</c:v>
                </c:pt>
                <c:pt idx="354">
                  <c:v>43251</c:v>
                </c:pt>
                <c:pt idx="355">
                  <c:v>43252</c:v>
                </c:pt>
                <c:pt idx="356">
                  <c:v>43255</c:v>
                </c:pt>
                <c:pt idx="357">
                  <c:v>43256</c:v>
                </c:pt>
                <c:pt idx="358">
                  <c:v>43257</c:v>
                </c:pt>
                <c:pt idx="359">
                  <c:v>43258</c:v>
                </c:pt>
                <c:pt idx="360">
                  <c:v>43259</c:v>
                </c:pt>
                <c:pt idx="361">
                  <c:v>43262</c:v>
                </c:pt>
                <c:pt idx="362">
                  <c:v>43263</c:v>
                </c:pt>
                <c:pt idx="363">
                  <c:v>43264</c:v>
                </c:pt>
                <c:pt idx="364">
                  <c:v>43265</c:v>
                </c:pt>
                <c:pt idx="365">
                  <c:v>43266</c:v>
                </c:pt>
                <c:pt idx="366">
                  <c:v>43269</c:v>
                </c:pt>
                <c:pt idx="367">
                  <c:v>43270</c:v>
                </c:pt>
                <c:pt idx="368">
                  <c:v>43271</c:v>
                </c:pt>
                <c:pt idx="369">
                  <c:v>43272</c:v>
                </c:pt>
                <c:pt idx="370">
                  <c:v>43273</c:v>
                </c:pt>
                <c:pt idx="371">
                  <c:v>43276</c:v>
                </c:pt>
                <c:pt idx="372">
                  <c:v>43277</c:v>
                </c:pt>
                <c:pt idx="373">
                  <c:v>43278</c:v>
                </c:pt>
                <c:pt idx="374">
                  <c:v>43279</c:v>
                </c:pt>
                <c:pt idx="375">
                  <c:v>43280</c:v>
                </c:pt>
                <c:pt idx="376">
                  <c:v>43283</c:v>
                </c:pt>
                <c:pt idx="377">
                  <c:v>43284</c:v>
                </c:pt>
                <c:pt idx="378">
                  <c:v>43286</c:v>
                </c:pt>
                <c:pt idx="379">
                  <c:v>43287</c:v>
                </c:pt>
                <c:pt idx="380">
                  <c:v>43290</c:v>
                </c:pt>
                <c:pt idx="381">
                  <c:v>43291</c:v>
                </c:pt>
                <c:pt idx="382">
                  <c:v>43292</c:v>
                </c:pt>
                <c:pt idx="383">
                  <c:v>43293</c:v>
                </c:pt>
                <c:pt idx="384">
                  <c:v>43294</c:v>
                </c:pt>
                <c:pt idx="385">
                  <c:v>43297</c:v>
                </c:pt>
                <c:pt idx="386">
                  <c:v>43298</c:v>
                </c:pt>
                <c:pt idx="387">
                  <c:v>43299</c:v>
                </c:pt>
                <c:pt idx="388">
                  <c:v>43300</c:v>
                </c:pt>
                <c:pt idx="389">
                  <c:v>43301</c:v>
                </c:pt>
                <c:pt idx="390">
                  <c:v>43304</c:v>
                </c:pt>
                <c:pt idx="391">
                  <c:v>43305</c:v>
                </c:pt>
                <c:pt idx="392">
                  <c:v>43306</c:v>
                </c:pt>
                <c:pt idx="393">
                  <c:v>43307</c:v>
                </c:pt>
                <c:pt idx="394">
                  <c:v>43308</c:v>
                </c:pt>
                <c:pt idx="395">
                  <c:v>43311</c:v>
                </c:pt>
                <c:pt idx="396">
                  <c:v>43312</c:v>
                </c:pt>
                <c:pt idx="397">
                  <c:v>43313</c:v>
                </c:pt>
                <c:pt idx="398">
                  <c:v>43314</c:v>
                </c:pt>
                <c:pt idx="399">
                  <c:v>43315</c:v>
                </c:pt>
                <c:pt idx="400">
                  <c:v>43318</c:v>
                </c:pt>
                <c:pt idx="401">
                  <c:v>43319</c:v>
                </c:pt>
                <c:pt idx="402">
                  <c:v>43320</c:v>
                </c:pt>
                <c:pt idx="403">
                  <c:v>43321</c:v>
                </c:pt>
                <c:pt idx="404">
                  <c:v>43322</c:v>
                </c:pt>
                <c:pt idx="405">
                  <c:v>43325</c:v>
                </c:pt>
                <c:pt idx="406">
                  <c:v>43326</c:v>
                </c:pt>
                <c:pt idx="407">
                  <c:v>43327</c:v>
                </c:pt>
                <c:pt idx="408">
                  <c:v>43328</c:v>
                </c:pt>
                <c:pt idx="409">
                  <c:v>43329</c:v>
                </c:pt>
                <c:pt idx="410">
                  <c:v>43332</c:v>
                </c:pt>
                <c:pt idx="411">
                  <c:v>43333</c:v>
                </c:pt>
                <c:pt idx="412">
                  <c:v>43334</c:v>
                </c:pt>
                <c:pt idx="413">
                  <c:v>43335</c:v>
                </c:pt>
                <c:pt idx="414">
                  <c:v>43336</c:v>
                </c:pt>
                <c:pt idx="415">
                  <c:v>43339</c:v>
                </c:pt>
                <c:pt idx="416">
                  <c:v>43340</c:v>
                </c:pt>
                <c:pt idx="417">
                  <c:v>43341</c:v>
                </c:pt>
                <c:pt idx="418">
                  <c:v>43342</c:v>
                </c:pt>
                <c:pt idx="419">
                  <c:v>43343</c:v>
                </c:pt>
                <c:pt idx="420">
                  <c:v>43347</c:v>
                </c:pt>
                <c:pt idx="421">
                  <c:v>43348</c:v>
                </c:pt>
                <c:pt idx="422">
                  <c:v>43349</c:v>
                </c:pt>
                <c:pt idx="423">
                  <c:v>43350</c:v>
                </c:pt>
                <c:pt idx="424">
                  <c:v>43353</c:v>
                </c:pt>
                <c:pt idx="425">
                  <c:v>43354</c:v>
                </c:pt>
                <c:pt idx="426">
                  <c:v>43355</c:v>
                </c:pt>
                <c:pt idx="427">
                  <c:v>43356</c:v>
                </c:pt>
                <c:pt idx="428">
                  <c:v>43357</c:v>
                </c:pt>
                <c:pt idx="429">
                  <c:v>43360</c:v>
                </c:pt>
                <c:pt idx="430">
                  <c:v>43361</c:v>
                </c:pt>
                <c:pt idx="431">
                  <c:v>43362</c:v>
                </c:pt>
                <c:pt idx="432">
                  <c:v>43363</c:v>
                </c:pt>
                <c:pt idx="433">
                  <c:v>43364</c:v>
                </c:pt>
                <c:pt idx="434">
                  <c:v>43367</c:v>
                </c:pt>
                <c:pt idx="435">
                  <c:v>43368</c:v>
                </c:pt>
                <c:pt idx="436">
                  <c:v>43369</c:v>
                </c:pt>
                <c:pt idx="437">
                  <c:v>43370</c:v>
                </c:pt>
                <c:pt idx="438">
                  <c:v>43371</c:v>
                </c:pt>
                <c:pt idx="439">
                  <c:v>43374</c:v>
                </c:pt>
                <c:pt idx="440">
                  <c:v>43375</c:v>
                </c:pt>
                <c:pt idx="441">
                  <c:v>43376</c:v>
                </c:pt>
                <c:pt idx="442">
                  <c:v>43377</c:v>
                </c:pt>
                <c:pt idx="443">
                  <c:v>43378</c:v>
                </c:pt>
                <c:pt idx="444">
                  <c:v>43381</c:v>
                </c:pt>
                <c:pt idx="445">
                  <c:v>43382</c:v>
                </c:pt>
                <c:pt idx="446">
                  <c:v>43383</c:v>
                </c:pt>
                <c:pt idx="447">
                  <c:v>43384</c:v>
                </c:pt>
                <c:pt idx="448">
                  <c:v>43385</c:v>
                </c:pt>
                <c:pt idx="449">
                  <c:v>43388</c:v>
                </c:pt>
                <c:pt idx="450">
                  <c:v>43389</c:v>
                </c:pt>
                <c:pt idx="451">
                  <c:v>43390</c:v>
                </c:pt>
                <c:pt idx="452">
                  <c:v>43391</c:v>
                </c:pt>
                <c:pt idx="453">
                  <c:v>43392</c:v>
                </c:pt>
                <c:pt idx="454">
                  <c:v>43395</c:v>
                </c:pt>
                <c:pt idx="455">
                  <c:v>43396</c:v>
                </c:pt>
                <c:pt idx="456">
                  <c:v>43397</c:v>
                </c:pt>
                <c:pt idx="457">
                  <c:v>43398</c:v>
                </c:pt>
                <c:pt idx="458">
                  <c:v>43399</c:v>
                </c:pt>
                <c:pt idx="459">
                  <c:v>43402</c:v>
                </c:pt>
                <c:pt idx="460">
                  <c:v>43403</c:v>
                </c:pt>
                <c:pt idx="461">
                  <c:v>43404</c:v>
                </c:pt>
                <c:pt idx="462">
                  <c:v>43405</c:v>
                </c:pt>
                <c:pt idx="463">
                  <c:v>43406</c:v>
                </c:pt>
                <c:pt idx="464">
                  <c:v>43409</c:v>
                </c:pt>
                <c:pt idx="465">
                  <c:v>43410</c:v>
                </c:pt>
                <c:pt idx="466">
                  <c:v>43411</c:v>
                </c:pt>
                <c:pt idx="467">
                  <c:v>43412</c:v>
                </c:pt>
                <c:pt idx="468">
                  <c:v>43413</c:v>
                </c:pt>
                <c:pt idx="469">
                  <c:v>43416</c:v>
                </c:pt>
                <c:pt idx="470">
                  <c:v>43417</c:v>
                </c:pt>
                <c:pt idx="471">
                  <c:v>43418</c:v>
                </c:pt>
                <c:pt idx="472">
                  <c:v>43419</c:v>
                </c:pt>
                <c:pt idx="473">
                  <c:v>43420</c:v>
                </c:pt>
                <c:pt idx="474">
                  <c:v>43423</c:v>
                </c:pt>
                <c:pt idx="475">
                  <c:v>43424</c:v>
                </c:pt>
                <c:pt idx="476">
                  <c:v>43425</c:v>
                </c:pt>
                <c:pt idx="477">
                  <c:v>43427</c:v>
                </c:pt>
                <c:pt idx="478">
                  <c:v>43430</c:v>
                </c:pt>
                <c:pt idx="479">
                  <c:v>43431</c:v>
                </c:pt>
                <c:pt idx="480">
                  <c:v>43432</c:v>
                </c:pt>
                <c:pt idx="481">
                  <c:v>43433</c:v>
                </c:pt>
                <c:pt idx="482">
                  <c:v>43434</c:v>
                </c:pt>
                <c:pt idx="483">
                  <c:v>43437</c:v>
                </c:pt>
                <c:pt idx="484">
                  <c:v>43438</c:v>
                </c:pt>
                <c:pt idx="485">
                  <c:v>43440</c:v>
                </c:pt>
                <c:pt idx="486">
                  <c:v>43441</c:v>
                </c:pt>
                <c:pt idx="487">
                  <c:v>43444</c:v>
                </c:pt>
                <c:pt idx="488">
                  <c:v>43445</c:v>
                </c:pt>
                <c:pt idx="489">
                  <c:v>43446</c:v>
                </c:pt>
                <c:pt idx="490">
                  <c:v>43447</c:v>
                </c:pt>
                <c:pt idx="491">
                  <c:v>43448</c:v>
                </c:pt>
                <c:pt idx="492">
                  <c:v>43451</c:v>
                </c:pt>
                <c:pt idx="493">
                  <c:v>43452</c:v>
                </c:pt>
                <c:pt idx="494">
                  <c:v>43453</c:v>
                </c:pt>
                <c:pt idx="495">
                  <c:v>43454</c:v>
                </c:pt>
                <c:pt idx="496">
                  <c:v>43455</c:v>
                </c:pt>
                <c:pt idx="497">
                  <c:v>43458</c:v>
                </c:pt>
                <c:pt idx="498">
                  <c:v>43460</c:v>
                </c:pt>
                <c:pt idx="499">
                  <c:v>43461</c:v>
                </c:pt>
                <c:pt idx="500">
                  <c:v>43462</c:v>
                </c:pt>
                <c:pt idx="501">
                  <c:v>43465</c:v>
                </c:pt>
              </c:numCache>
            </c:numRef>
          </c:cat>
          <c:val>
            <c:numRef>
              <c:f>'ATR Trailing Stop (21,3,HL)'!$F$2:$F$503</c:f>
              <c:numCache>
                <c:formatCode>_("$"* #,##0.00_);_("$"* \(#,##0.00\);_("$"* "-"??_);_(@_)</c:formatCode>
                <c:ptCount val="502"/>
                <c:pt idx="0">
                  <c:v>212.8</c:v>
                </c:pt>
                <c:pt idx="1">
                  <c:v>214.06</c:v>
                </c:pt>
                <c:pt idx="2">
                  <c:v>213.89</c:v>
                </c:pt>
                <c:pt idx="3">
                  <c:v>214.66</c:v>
                </c:pt>
                <c:pt idx="4">
                  <c:v>213.95</c:v>
                </c:pt>
                <c:pt idx="5">
                  <c:v>213.95</c:v>
                </c:pt>
                <c:pt idx="6">
                  <c:v>214.55</c:v>
                </c:pt>
                <c:pt idx="7">
                  <c:v>214.02</c:v>
                </c:pt>
                <c:pt idx="8">
                  <c:v>214.51</c:v>
                </c:pt>
                <c:pt idx="9">
                  <c:v>213.75</c:v>
                </c:pt>
                <c:pt idx="10">
                  <c:v>214.22</c:v>
                </c:pt>
                <c:pt idx="11">
                  <c:v>213.43</c:v>
                </c:pt>
                <c:pt idx="12">
                  <c:v>214.21</c:v>
                </c:pt>
                <c:pt idx="13">
                  <c:v>213.66</c:v>
                </c:pt>
                <c:pt idx="14">
                  <c:v>215.03</c:v>
                </c:pt>
                <c:pt idx="15">
                  <c:v>216.89</c:v>
                </c:pt>
                <c:pt idx="16">
                  <c:v>216.66</c:v>
                </c:pt>
                <c:pt idx="17">
                  <c:v>216.32</c:v>
                </c:pt>
                <c:pt idx="18">
                  <c:v>214.98</c:v>
                </c:pt>
                <c:pt idx="19">
                  <c:v>214.96</c:v>
                </c:pt>
                <c:pt idx="20">
                  <c:v>215.05</c:v>
                </c:pt>
                <c:pt idx="21">
                  <c:v>215.19</c:v>
                </c:pt>
                <c:pt idx="22">
                  <c:v>216.67</c:v>
                </c:pt>
                <c:pt idx="23">
                  <c:v>216.28</c:v>
                </c:pt>
                <c:pt idx="24">
                  <c:v>216.29</c:v>
                </c:pt>
                <c:pt idx="25">
                  <c:v>216.58</c:v>
                </c:pt>
                <c:pt idx="26">
                  <c:v>217.86</c:v>
                </c:pt>
                <c:pt idx="27">
                  <c:v>218.72</c:v>
                </c:pt>
                <c:pt idx="28">
                  <c:v>219.91</c:v>
                </c:pt>
                <c:pt idx="29">
                  <c:v>220.79</c:v>
                </c:pt>
                <c:pt idx="30">
                  <c:v>221.94</c:v>
                </c:pt>
                <c:pt idx="31">
                  <c:v>221.75</c:v>
                </c:pt>
                <c:pt idx="32">
                  <c:v>222.1</c:v>
                </c:pt>
                <c:pt idx="33">
                  <c:v>223.43</c:v>
                </c:pt>
                <c:pt idx="34">
                  <c:v>223.23</c:v>
                </c:pt>
                <c:pt idx="35">
                  <c:v>223.38</c:v>
                </c:pt>
                <c:pt idx="36">
                  <c:v>223.66</c:v>
                </c:pt>
                <c:pt idx="37">
                  <c:v>224.01</c:v>
                </c:pt>
                <c:pt idx="38">
                  <c:v>223.41</c:v>
                </c:pt>
                <c:pt idx="39">
                  <c:v>226.53</c:v>
                </c:pt>
                <c:pt idx="40">
                  <c:v>225.11</c:v>
                </c:pt>
                <c:pt idx="41">
                  <c:v>225.25</c:v>
                </c:pt>
                <c:pt idx="42">
                  <c:v>224.58</c:v>
                </c:pt>
                <c:pt idx="43">
                  <c:v>223.91</c:v>
                </c:pt>
                <c:pt idx="44">
                  <c:v>223.49</c:v>
                </c:pt>
                <c:pt idx="45">
                  <c:v>223.78</c:v>
                </c:pt>
                <c:pt idx="46">
                  <c:v>224.56</c:v>
                </c:pt>
                <c:pt idx="47">
                  <c:v>224.67</c:v>
                </c:pt>
                <c:pt idx="48">
                  <c:v>223.81</c:v>
                </c:pt>
                <c:pt idx="49">
                  <c:v>225.75</c:v>
                </c:pt>
                <c:pt idx="50">
                  <c:v>225.31</c:v>
                </c:pt>
                <c:pt idx="51">
                  <c:v>224.91</c:v>
                </c:pt>
                <c:pt idx="52">
                  <c:v>224.66</c:v>
                </c:pt>
                <c:pt idx="53">
                  <c:v>221.78</c:v>
                </c:pt>
                <c:pt idx="54">
                  <c:v>222.3</c:v>
                </c:pt>
                <c:pt idx="55">
                  <c:v>222.06</c:v>
                </c:pt>
                <c:pt idx="56">
                  <c:v>221.9</c:v>
                </c:pt>
                <c:pt idx="57">
                  <c:v>221.67</c:v>
                </c:pt>
                <c:pt idx="58">
                  <c:v>223.29</c:v>
                </c:pt>
                <c:pt idx="59">
                  <c:v>223.5</c:v>
                </c:pt>
                <c:pt idx="60">
                  <c:v>224.21</c:v>
                </c:pt>
                <c:pt idx="61">
                  <c:v>223.69</c:v>
                </c:pt>
                <c:pt idx="62">
                  <c:v>223.3</c:v>
                </c:pt>
                <c:pt idx="63">
                  <c:v>223.44</c:v>
                </c:pt>
                <c:pt idx="64">
                  <c:v>222.78</c:v>
                </c:pt>
                <c:pt idx="65">
                  <c:v>223.4</c:v>
                </c:pt>
                <c:pt idx="66">
                  <c:v>223.17</c:v>
                </c:pt>
                <c:pt idx="67">
                  <c:v>223.31</c:v>
                </c:pt>
                <c:pt idx="68">
                  <c:v>223.04</c:v>
                </c:pt>
                <c:pt idx="69">
                  <c:v>222.06</c:v>
                </c:pt>
                <c:pt idx="70">
                  <c:v>220.62</c:v>
                </c:pt>
                <c:pt idx="71">
                  <c:v>222.58</c:v>
                </c:pt>
                <c:pt idx="72">
                  <c:v>221.91</c:v>
                </c:pt>
                <c:pt idx="73">
                  <c:v>221.5</c:v>
                </c:pt>
                <c:pt idx="74">
                  <c:v>223.31</c:v>
                </c:pt>
                <c:pt idx="75">
                  <c:v>222.6</c:v>
                </c:pt>
                <c:pt idx="76">
                  <c:v>225.04</c:v>
                </c:pt>
                <c:pt idx="77">
                  <c:v>226.35</c:v>
                </c:pt>
                <c:pt idx="78">
                  <c:v>226.21</c:v>
                </c:pt>
                <c:pt idx="79">
                  <c:v>226.4</c:v>
                </c:pt>
                <c:pt idx="80">
                  <c:v>225.91</c:v>
                </c:pt>
                <c:pt idx="81">
                  <c:v>226.48</c:v>
                </c:pt>
                <c:pt idx="82">
                  <c:v>226.56</c:v>
                </c:pt>
                <c:pt idx="83">
                  <c:v>226.29</c:v>
                </c:pt>
                <c:pt idx="84">
                  <c:v>226.55</c:v>
                </c:pt>
                <c:pt idx="85">
                  <c:v>227.44</c:v>
                </c:pt>
                <c:pt idx="86">
                  <c:v>227.41</c:v>
                </c:pt>
                <c:pt idx="87">
                  <c:v>227.2</c:v>
                </c:pt>
                <c:pt idx="88">
                  <c:v>227.61</c:v>
                </c:pt>
                <c:pt idx="89">
                  <c:v>227.14</c:v>
                </c:pt>
                <c:pt idx="90">
                  <c:v>226.76</c:v>
                </c:pt>
                <c:pt idx="91">
                  <c:v>228.01</c:v>
                </c:pt>
                <c:pt idx="92">
                  <c:v>227.8</c:v>
                </c:pt>
                <c:pt idx="93">
                  <c:v>223.76</c:v>
                </c:pt>
                <c:pt idx="94">
                  <c:v>224.66</c:v>
                </c:pt>
                <c:pt idx="95">
                  <c:v>226.12</c:v>
                </c:pt>
                <c:pt idx="96">
                  <c:v>227.27</c:v>
                </c:pt>
                <c:pt idx="97">
                  <c:v>227.78</c:v>
                </c:pt>
                <c:pt idx="98">
                  <c:v>228.31</c:v>
                </c:pt>
                <c:pt idx="99">
                  <c:v>229.4</c:v>
                </c:pt>
                <c:pt idx="100">
                  <c:v>229.35</c:v>
                </c:pt>
                <c:pt idx="101">
                  <c:v>229.15</c:v>
                </c:pt>
                <c:pt idx="102">
                  <c:v>229.09</c:v>
                </c:pt>
                <c:pt idx="103">
                  <c:v>230.92</c:v>
                </c:pt>
                <c:pt idx="104">
                  <c:v>231.69</c:v>
                </c:pt>
                <c:pt idx="105">
                  <c:v>231.51</c:v>
                </c:pt>
                <c:pt idx="106">
                  <c:v>230.77</c:v>
                </c:pt>
                <c:pt idx="107">
                  <c:v>231.2</c:v>
                </c:pt>
                <c:pt idx="108">
                  <c:v>231.32</c:v>
                </c:pt>
                <c:pt idx="109">
                  <c:v>230.96</c:v>
                </c:pt>
                <c:pt idx="110">
                  <c:v>230.92</c:v>
                </c:pt>
                <c:pt idx="111">
                  <c:v>232.05</c:v>
                </c:pt>
                <c:pt idx="112">
                  <c:v>231.75</c:v>
                </c:pt>
                <c:pt idx="113">
                  <c:v>231.31</c:v>
                </c:pt>
                <c:pt idx="114">
                  <c:v>231.36</c:v>
                </c:pt>
                <c:pt idx="115">
                  <c:v>233.28</c:v>
                </c:pt>
                <c:pt idx="116">
                  <c:v>231.71</c:v>
                </c:pt>
                <c:pt idx="117">
                  <c:v>231.65</c:v>
                </c:pt>
                <c:pt idx="118">
                  <c:v>231.55</c:v>
                </c:pt>
                <c:pt idx="119">
                  <c:v>231.82</c:v>
                </c:pt>
                <c:pt idx="120">
                  <c:v>231.98</c:v>
                </c:pt>
                <c:pt idx="121">
                  <c:v>230.11</c:v>
                </c:pt>
                <c:pt idx="122">
                  <c:v>232.17</c:v>
                </c:pt>
                <c:pt idx="123">
                  <c:v>230.13</c:v>
                </c:pt>
                <c:pt idx="124">
                  <c:v>230.56</c:v>
                </c:pt>
                <c:pt idx="125">
                  <c:v>230.95</c:v>
                </c:pt>
                <c:pt idx="126">
                  <c:v>231.48</c:v>
                </c:pt>
                <c:pt idx="127">
                  <c:v>229.36</c:v>
                </c:pt>
                <c:pt idx="128">
                  <c:v>230.85</c:v>
                </c:pt>
                <c:pt idx="129">
                  <c:v>231.1</c:v>
                </c:pt>
                <c:pt idx="130">
                  <c:v>230.93</c:v>
                </c:pt>
                <c:pt idx="131">
                  <c:v>232.66</c:v>
                </c:pt>
                <c:pt idx="132">
                  <c:v>233.05</c:v>
                </c:pt>
                <c:pt idx="133">
                  <c:v>234.14</c:v>
                </c:pt>
                <c:pt idx="134">
                  <c:v>234.11</c:v>
                </c:pt>
                <c:pt idx="135">
                  <c:v>234.24</c:v>
                </c:pt>
                <c:pt idx="136">
                  <c:v>235.5</c:v>
                </c:pt>
                <c:pt idx="137">
                  <c:v>235.61</c:v>
                </c:pt>
                <c:pt idx="138">
                  <c:v>235.4</c:v>
                </c:pt>
                <c:pt idx="139">
                  <c:v>235.34</c:v>
                </c:pt>
                <c:pt idx="140">
                  <c:v>235.91</c:v>
                </c:pt>
                <c:pt idx="141">
                  <c:v>235.92</c:v>
                </c:pt>
                <c:pt idx="142">
                  <c:v>235.7</c:v>
                </c:pt>
                <c:pt idx="143">
                  <c:v>235.43</c:v>
                </c:pt>
                <c:pt idx="144">
                  <c:v>235.29</c:v>
                </c:pt>
                <c:pt idx="145">
                  <c:v>235.82</c:v>
                </c:pt>
                <c:pt idx="146">
                  <c:v>235.93</c:v>
                </c:pt>
                <c:pt idx="147">
                  <c:v>235.48</c:v>
                </c:pt>
                <c:pt idx="148">
                  <c:v>235.9</c:v>
                </c:pt>
                <c:pt idx="149">
                  <c:v>236.34</c:v>
                </c:pt>
                <c:pt idx="150">
                  <c:v>235.76</c:v>
                </c:pt>
                <c:pt idx="151">
                  <c:v>235.75</c:v>
                </c:pt>
                <c:pt idx="152">
                  <c:v>232.42</c:v>
                </c:pt>
                <c:pt idx="153">
                  <c:v>232.77</c:v>
                </c:pt>
                <c:pt idx="154">
                  <c:v>235.07</c:v>
                </c:pt>
                <c:pt idx="155">
                  <c:v>235.05</c:v>
                </c:pt>
                <c:pt idx="156">
                  <c:v>235.46</c:v>
                </c:pt>
                <c:pt idx="157">
                  <c:v>231.79</c:v>
                </c:pt>
                <c:pt idx="158">
                  <c:v>231.42</c:v>
                </c:pt>
                <c:pt idx="159">
                  <c:v>231.6</c:v>
                </c:pt>
                <c:pt idx="160">
                  <c:v>234.03</c:v>
                </c:pt>
                <c:pt idx="161">
                  <c:v>233.19</c:v>
                </c:pt>
                <c:pt idx="162">
                  <c:v>232.64</c:v>
                </c:pt>
                <c:pt idx="163">
                  <c:v>233.19</c:v>
                </c:pt>
                <c:pt idx="164">
                  <c:v>233.2</c:v>
                </c:pt>
                <c:pt idx="165">
                  <c:v>233.46</c:v>
                </c:pt>
                <c:pt idx="166">
                  <c:v>234.57</c:v>
                </c:pt>
                <c:pt idx="167">
                  <c:v>235.98</c:v>
                </c:pt>
                <c:pt idx="168">
                  <c:v>236.31</c:v>
                </c:pt>
                <c:pt idx="169">
                  <c:v>234.62</c:v>
                </c:pt>
                <c:pt idx="170">
                  <c:v>235.42</c:v>
                </c:pt>
                <c:pt idx="171">
                  <c:v>235.39</c:v>
                </c:pt>
                <c:pt idx="172">
                  <c:v>235.11</c:v>
                </c:pt>
                <c:pt idx="173">
                  <c:v>237.62</c:v>
                </c:pt>
                <c:pt idx="174">
                  <c:v>238.42</c:v>
                </c:pt>
                <c:pt idx="175">
                  <c:v>238.54</c:v>
                </c:pt>
                <c:pt idx="176">
                  <c:v>238.46</c:v>
                </c:pt>
                <c:pt idx="177">
                  <c:v>238.78</c:v>
                </c:pt>
                <c:pt idx="178">
                  <c:v>239.29</c:v>
                </c:pt>
                <c:pt idx="179">
                  <c:v>239.53</c:v>
                </c:pt>
                <c:pt idx="180">
                  <c:v>239.61</c:v>
                </c:pt>
                <c:pt idx="181">
                  <c:v>238.97</c:v>
                </c:pt>
                <c:pt idx="182">
                  <c:v>239.02</c:v>
                </c:pt>
                <c:pt idx="183">
                  <c:v>238.53</c:v>
                </c:pt>
                <c:pt idx="184">
                  <c:v>238.68</c:v>
                </c:pt>
                <c:pt idx="185">
                  <c:v>239.6</c:v>
                </c:pt>
                <c:pt idx="186">
                  <c:v>239.89</c:v>
                </c:pt>
                <c:pt idx="187">
                  <c:v>240.74</c:v>
                </c:pt>
                <c:pt idx="188">
                  <c:v>241.78</c:v>
                </c:pt>
                <c:pt idx="189">
                  <c:v>242.3</c:v>
                </c:pt>
                <c:pt idx="190">
                  <c:v>242.58</c:v>
                </c:pt>
                <c:pt idx="191">
                  <c:v>244.02</c:v>
                </c:pt>
                <c:pt idx="192">
                  <c:v>243.74</c:v>
                </c:pt>
                <c:pt idx="193">
                  <c:v>243.34</c:v>
                </c:pt>
                <c:pt idx="194">
                  <c:v>243.98</c:v>
                </c:pt>
                <c:pt idx="195">
                  <c:v>244.37</c:v>
                </c:pt>
                <c:pt idx="196">
                  <c:v>244</c:v>
                </c:pt>
                <c:pt idx="197">
                  <c:v>244.3</c:v>
                </c:pt>
                <c:pt idx="198">
                  <c:v>244.63</c:v>
                </c:pt>
                <c:pt idx="199">
                  <c:v>244.8</c:v>
                </c:pt>
                <c:pt idx="200">
                  <c:v>245.04</c:v>
                </c:pt>
                <c:pt idx="201">
                  <c:v>245.1</c:v>
                </c:pt>
                <c:pt idx="202">
                  <c:v>246.37</c:v>
                </c:pt>
                <c:pt idx="203">
                  <c:v>245.41</c:v>
                </c:pt>
                <c:pt idx="204">
                  <c:v>245.84</c:v>
                </c:pt>
                <c:pt idx="205">
                  <c:v>244.63</c:v>
                </c:pt>
                <c:pt idx="206">
                  <c:v>244.94</c:v>
                </c:pt>
                <c:pt idx="207">
                  <c:v>246.94</c:v>
                </c:pt>
                <c:pt idx="208">
                  <c:v>246.02</c:v>
                </c:pt>
                <c:pt idx="209">
                  <c:v>246.41</c:v>
                </c:pt>
                <c:pt idx="210">
                  <c:v>246.73</c:v>
                </c:pt>
                <c:pt idx="211">
                  <c:v>246.83</c:v>
                </c:pt>
                <c:pt idx="212">
                  <c:v>247.65</c:v>
                </c:pt>
                <c:pt idx="213">
                  <c:v>248.04</c:v>
                </c:pt>
                <c:pt idx="214">
                  <c:v>247.86</c:v>
                </c:pt>
                <c:pt idx="215">
                  <c:v>248.29</c:v>
                </c:pt>
                <c:pt idx="216">
                  <c:v>247.39</c:v>
                </c:pt>
                <c:pt idx="217">
                  <c:v>247.31</c:v>
                </c:pt>
                <c:pt idx="218">
                  <c:v>247.54</c:v>
                </c:pt>
                <c:pt idx="219">
                  <c:v>246.96</c:v>
                </c:pt>
                <c:pt idx="220">
                  <c:v>245.73</c:v>
                </c:pt>
                <c:pt idx="221">
                  <c:v>247.82</c:v>
                </c:pt>
                <c:pt idx="222">
                  <c:v>247.09</c:v>
                </c:pt>
                <c:pt idx="223">
                  <c:v>247.51</c:v>
                </c:pt>
                <c:pt idx="224">
                  <c:v>249.13</c:v>
                </c:pt>
                <c:pt idx="225">
                  <c:v>248.91</c:v>
                </c:pt>
                <c:pt idx="226">
                  <c:v>249.48</c:v>
                </c:pt>
                <c:pt idx="227">
                  <c:v>249.36</c:v>
                </c:pt>
                <c:pt idx="228">
                  <c:v>251.89</c:v>
                </c:pt>
                <c:pt idx="229">
                  <c:v>251.74</c:v>
                </c:pt>
                <c:pt idx="230">
                  <c:v>253.94</c:v>
                </c:pt>
                <c:pt idx="231">
                  <c:v>253.41</c:v>
                </c:pt>
                <c:pt idx="232">
                  <c:v>253.11</c:v>
                </c:pt>
                <c:pt idx="233">
                  <c:v>252.2</c:v>
                </c:pt>
                <c:pt idx="234">
                  <c:v>252.24</c:v>
                </c:pt>
                <c:pt idx="235">
                  <c:v>253.04</c:v>
                </c:pt>
                <c:pt idx="236">
                  <c:v>254.42</c:v>
                </c:pt>
                <c:pt idx="237">
                  <c:v>255.19</c:v>
                </c:pt>
                <c:pt idx="238">
                  <c:v>255.64</c:v>
                </c:pt>
                <c:pt idx="239">
                  <c:v>255.61</c:v>
                </c:pt>
                <c:pt idx="240">
                  <c:v>254.56</c:v>
                </c:pt>
                <c:pt idx="241">
                  <c:v>256.68</c:v>
                </c:pt>
                <c:pt idx="242">
                  <c:v>258.31</c:v>
                </c:pt>
                <c:pt idx="243">
                  <c:v>257.32</c:v>
                </c:pt>
                <c:pt idx="244">
                  <c:v>257.18</c:v>
                </c:pt>
                <c:pt idx="245">
                  <c:v>257.70999999999998</c:v>
                </c:pt>
                <c:pt idx="246">
                  <c:v>257.64999999999998</c:v>
                </c:pt>
                <c:pt idx="247">
                  <c:v>257.33999999999997</c:v>
                </c:pt>
                <c:pt idx="248">
                  <c:v>257.45999999999998</c:v>
                </c:pt>
                <c:pt idx="249">
                  <c:v>257.99</c:v>
                </c:pt>
                <c:pt idx="250">
                  <c:v>257.02</c:v>
                </c:pt>
                <c:pt idx="251">
                  <c:v>258.86</c:v>
                </c:pt>
                <c:pt idx="252">
                  <c:v>260.5</c:v>
                </c:pt>
                <c:pt idx="253">
                  <c:v>261.58999999999997</c:v>
                </c:pt>
                <c:pt idx="254">
                  <c:v>263.33999999999997</c:v>
                </c:pt>
                <c:pt idx="255">
                  <c:v>263.82</c:v>
                </c:pt>
                <c:pt idx="256">
                  <c:v>264.42</c:v>
                </c:pt>
                <c:pt idx="257">
                  <c:v>264.01</c:v>
                </c:pt>
                <c:pt idx="258">
                  <c:v>265.94</c:v>
                </c:pt>
                <c:pt idx="259">
                  <c:v>267.67</c:v>
                </c:pt>
                <c:pt idx="260">
                  <c:v>266.76</c:v>
                </c:pt>
                <c:pt idx="261">
                  <c:v>269.3</c:v>
                </c:pt>
                <c:pt idx="262">
                  <c:v>268.85000000000002</c:v>
                </c:pt>
                <c:pt idx="263">
                  <c:v>270.07</c:v>
                </c:pt>
                <c:pt idx="264">
                  <c:v>272.27</c:v>
                </c:pt>
                <c:pt idx="265">
                  <c:v>272.83999999999997</c:v>
                </c:pt>
                <c:pt idx="266">
                  <c:v>272.74</c:v>
                </c:pt>
                <c:pt idx="267">
                  <c:v>272.85000000000002</c:v>
                </c:pt>
                <c:pt idx="268">
                  <c:v>276.01</c:v>
                </c:pt>
                <c:pt idx="269">
                  <c:v>274.18</c:v>
                </c:pt>
                <c:pt idx="270">
                  <c:v>271.37</c:v>
                </c:pt>
                <c:pt idx="271">
                  <c:v>271.51</c:v>
                </c:pt>
                <c:pt idx="272">
                  <c:v>271.2</c:v>
                </c:pt>
                <c:pt idx="273">
                  <c:v>265.29000000000002</c:v>
                </c:pt>
                <c:pt idx="274">
                  <c:v>254.2</c:v>
                </c:pt>
                <c:pt idx="275">
                  <c:v>259.20999999999998</c:v>
                </c:pt>
                <c:pt idx="276">
                  <c:v>257.8</c:v>
                </c:pt>
                <c:pt idx="277">
                  <c:v>248.13</c:v>
                </c:pt>
                <c:pt idx="278">
                  <c:v>251.86</c:v>
                </c:pt>
                <c:pt idx="279">
                  <c:v>255.56</c:v>
                </c:pt>
                <c:pt idx="280">
                  <c:v>256.19</c:v>
                </c:pt>
                <c:pt idx="281">
                  <c:v>259.64999999999998</c:v>
                </c:pt>
                <c:pt idx="282">
                  <c:v>262.95999999999998</c:v>
                </c:pt>
                <c:pt idx="283">
                  <c:v>263.04000000000002</c:v>
                </c:pt>
                <c:pt idx="284">
                  <c:v>261.39</c:v>
                </c:pt>
                <c:pt idx="285">
                  <c:v>260.08999999999997</c:v>
                </c:pt>
                <c:pt idx="286">
                  <c:v>260.43</c:v>
                </c:pt>
                <c:pt idx="287">
                  <c:v>264.58</c:v>
                </c:pt>
                <c:pt idx="288">
                  <c:v>267.64999999999998</c:v>
                </c:pt>
                <c:pt idx="289">
                  <c:v>264.31</c:v>
                </c:pt>
                <c:pt idx="290">
                  <c:v>261.63</c:v>
                </c:pt>
                <c:pt idx="291">
                  <c:v>257.83</c:v>
                </c:pt>
                <c:pt idx="292">
                  <c:v>259.16000000000003</c:v>
                </c:pt>
                <c:pt idx="293">
                  <c:v>262.14999999999998</c:v>
                </c:pt>
                <c:pt idx="294">
                  <c:v>262.82</c:v>
                </c:pt>
                <c:pt idx="295">
                  <c:v>262.72000000000003</c:v>
                </c:pt>
                <c:pt idx="296">
                  <c:v>263.99</c:v>
                </c:pt>
                <c:pt idx="297">
                  <c:v>268.58999999999997</c:v>
                </c:pt>
                <c:pt idx="298">
                  <c:v>268.25</c:v>
                </c:pt>
                <c:pt idx="299">
                  <c:v>266.52</c:v>
                </c:pt>
                <c:pt idx="300">
                  <c:v>265.14999999999998</c:v>
                </c:pt>
                <c:pt idx="301">
                  <c:v>264.86</c:v>
                </c:pt>
                <c:pt idx="302">
                  <c:v>265.14999999999998</c:v>
                </c:pt>
                <c:pt idx="303">
                  <c:v>261.56</c:v>
                </c:pt>
                <c:pt idx="304">
                  <c:v>262</c:v>
                </c:pt>
                <c:pt idx="305">
                  <c:v>261.5</c:v>
                </c:pt>
                <c:pt idx="306">
                  <c:v>254.96</c:v>
                </c:pt>
                <c:pt idx="307">
                  <c:v>249.53</c:v>
                </c:pt>
                <c:pt idx="308">
                  <c:v>256.36</c:v>
                </c:pt>
                <c:pt idx="309">
                  <c:v>252</c:v>
                </c:pt>
                <c:pt idx="310">
                  <c:v>251.25</c:v>
                </c:pt>
                <c:pt idx="311">
                  <c:v>254.46</c:v>
                </c:pt>
                <c:pt idx="312">
                  <c:v>248.97</c:v>
                </c:pt>
                <c:pt idx="313">
                  <c:v>252.16</c:v>
                </c:pt>
                <c:pt idx="314">
                  <c:v>254.86</c:v>
                </c:pt>
                <c:pt idx="315">
                  <c:v>256.87</c:v>
                </c:pt>
                <c:pt idx="316">
                  <c:v>251.14</c:v>
                </c:pt>
                <c:pt idx="317">
                  <c:v>252.38</c:v>
                </c:pt>
                <c:pt idx="318">
                  <c:v>256.39999999999998</c:v>
                </c:pt>
                <c:pt idx="319">
                  <c:v>255.05</c:v>
                </c:pt>
                <c:pt idx="320">
                  <c:v>257.14999999999998</c:v>
                </c:pt>
                <c:pt idx="321">
                  <c:v>256.39999999999998</c:v>
                </c:pt>
                <c:pt idx="322">
                  <c:v>258.5</c:v>
                </c:pt>
                <c:pt idx="323">
                  <c:v>261.27</c:v>
                </c:pt>
                <c:pt idx="324">
                  <c:v>261.45999999999998</c:v>
                </c:pt>
                <c:pt idx="325">
                  <c:v>260.01</c:v>
                </c:pt>
                <c:pt idx="326">
                  <c:v>257.81</c:v>
                </c:pt>
                <c:pt idx="327">
                  <c:v>257.77</c:v>
                </c:pt>
                <c:pt idx="328">
                  <c:v>254.3</c:v>
                </c:pt>
                <c:pt idx="329">
                  <c:v>254.93</c:v>
                </c:pt>
                <c:pt idx="330">
                  <c:v>257.52</c:v>
                </c:pt>
                <c:pt idx="331">
                  <c:v>257.76</c:v>
                </c:pt>
                <c:pt idx="332">
                  <c:v>255.78</c:v>
                </c:pt>
                <c:pt idx="333">
                  <c:v>256.23</c:v>
                </c:pt>
                <c:pt idx="334">
                  <c:v>254.51</c:v>
                </c:pt>
                <c:pt idx="335">
                  <c:v>253.95</c:v>
                </c:pt>
                <c:pt idx="336">
                  <c:v>257.24</c:v>
                </c:pt>
                <c:pt idx="337">
                  <c:v>258.11</c:v>
                </c:pt>
                <c:pt idx="338">
                  <c:v>258.11</c:v>
                </c:pt>
                <c:pt idx="339">
                  <c:v>260.60000000000002</c:v>
                </c:pt>
                <c:pt idx="340">
                  <c:v>263.04000000000002</c:v>
                </c:pt>
                <c:pt idx="341">
                  <c:v>263.83999999999997</c:v>
                </c:pt>
                <c:pt idx="342">
                  <c:v>263.97000000000003</c:v>
                </c:pt>
                <c:pt idx="343">
                  <c:v>262.14999999999998</c:v>
                </c:pt>
                <c:pt idx="344">
                  <c:v>263.25</c:v>
                </c:pt>
                <c:pt idx="345">
                  <c:v>263.02999999999997</c:v>
                </c:pt>
                <c:pt idx="346">
                  <c:v>262.37</c:v>
                </c:pt>
                <c:pt idx="347">
                  <c:v>264.33999999999997</c:v>
                </c:pt>
                <c:pt idx="348">
                  <c:v>263.61</c:v>
                </c:pt>
                <c:pt idx="349">
                  <c:v>264.33</c:v>
                </c:pt>
                <c:pt idx="350">
                  <c:v>263.79000000000002</c:v>
                </c:pt>
                <c:pt idx="351">
                  <c:v>263.16000000000003</c:v>
                </c:pt>
                <c:pt idx="352">
                  <c:v>260.14</c:v>
                </c:pt>
                <c:pt idx="353">
                  <c:v>263.61</c:v>
                </c:pt>
                <c:pt idx="354">
                  <c:v>261.99</c:v>
                </c:pt>
                <c:pt idx="355">
                  <c:v>264.57</c:v>
                </c:pt>
                <c:pt idx="356">
                  <c:v>265.82</c:v>
                </c:pt>
                <c:pt idx="357">
                  <c:v>266.02</c:v>
                </c:pt>
                <c:pt idx="358">
                  <c:v>268.24</c:v>
                </c:pt>
                <c:pt idx="359">
                  <c:v>268.20999999999998</c:v>
                </c:pt>
                <c:pt idx="360">
                  <c:v>269</c:v>
                </c:pt>
                <c:pt idx="361">
                  <c:v>269.36</c:v>
                </c:pt>
                <c:pt idx="362">
                  <c:v>269.70999999999998</c:v>
                </c:pt>
                <c:pt idx="363">
                  <c:v>268.85000000000002</c:v>
                </c:pt>
                <c:pt idx="364">
                  <c:v>269.52999999999997</c:v>
                </c:pt>
                <c:pt idx="365">
                  <c:v>269.18</c:v>
                </c:pt>
                <c:pt idx="366">
                  <c:v>268.63</c:v>
                </c:pt>
                <c:pt idx="367">
                  <c:v>267.60000000000002</c:v>
                </c:pt>
                <c:pt idx="368">
                  <c:v>268.06</c:v>
                </c:pt>
                <c:pt idx="369">
                  <c:v>266.38</c:v>
                </c:pt>
                <c:pt idx="370">
                  <c:v>266.86</c:v>
                </c:pt>
                <c:pt idx="371">
                  <c:v>263.23</c:v>
                </c:pt>
                <c:pt idx="372">
                  <c:v>263.81</c:v>
                </c:pt>
                <c:pt idx="373">
                  <c:v>261.63</c:v>
                </c:pt>
                <c:pt idx="374">
                  <c:v>263.12</c:v>
                </c:pt>
                <c:pt idx="375">
                  <c:v>263.5</c:v>
                </c:pt>
                <c:pt idx="376">
                  <c:v>264.06</c:v>
                </c:pt>
                <c:pt idx="377">
                  <c:v>263.13</c:v>
                </c:pt>
                <c:pt idx="378">
                  <c:v>265.27999999999997</c:v>
                </c:pt>
                <c:pt idx="379">
                  <c:v>267.52</c:v>
                </c:pt>
                <c:pt idx="380">
                  <c:v>269.93</c:v>
                </c:pt>
                <c:pt idx="381">
                  <c:v>270.89999999999998</c:v>
                </c:pt>
                <c:pt idx="382">
                  <c:v>268.92</c:v>
                </c:pt>
                <c:pt idx="383">
                  <c:v>271.36</c:v>
                </c:pt>
                <c:pt idx="384">
                  <c:v>271.57</c:v>
                </c:pt>
                <c:pt idx="385">
                  <c:v>271.33</c:v>
                </c:pt>
                <c:pt idx="386">
                  <c:v>272.43</c:v>
                </c:pt>
                <c:pt idx="387">
                  <c:v>273</c:v>
                </c:pt>
                <c:pt idx="388">
                  <c:v>271.97000000000003</c:v>
                </c:pt>
                <c:pt idx="389">
                  <c:v>271.66000000000003</c:v>
                </c:pt>
                <c:pt idx="390">
                  <c:v>272.16000000000003</c:v>
                </c:pt>
                <c:pt idx="391">
                  <c:v>273.52999999999997</c:v>
                </c:pt>
                <c:pt idx="392">
                  <c:v>275.87</c:v>
                </c:pt>
                <c:pt idx="393">
                  <c:v>275.20999999999998</c:v>
                </c:pt>
                <c:pt idx="394">
                  <c:v>273.35000000000002</c:v>
                </c:pt>
                <c:pt idx="395">
                  <c:v>271.92</c:v>
                </c:pt>
                <c:pt idx="396">
                  <c:v>273.26</c:v>
                </c:pt>
                <c:pt idx="397">
                  <c:v>272.81</c:v>
                </c:pt>
                <c:pt idx="398">
                  <c:v>274.29000000000002</c:v>
                </c:pt>
                <c:pt idx="399">
                  <c:v>275.47000000000003</c:v>
                </c:pt>
                <c:pt idx="400">
                  <c:v>276.48</c:v>
                </c:pt>
                <c:pt idx="401">
                  <c:v>277.39</c:v>
                </c:pt>
                <c:pt idx="402">
                  <c:v>277.27</c:v>
                </c:pt>
                <c:pt idx="403">
                  <c:v>276.89999999999998</c:v>
                </c:pt>
                <c:pt idx="404">
                  <c:v>275.04000000000002</c:v>
                </c:pt>
                <c:pt idx="405">
                  <c:v>274.01</c:v>
                </c:pt>
                <c:pt idx="406">
                  <c:v>275.76</c:v>
                </c:pt>
                <c:pt idx="407">
                  <c:v>273.7</c:v>
                </c:pt>
                <c:pt idx="408">
                  <c:v>275.91000000000003</c:v>
                </c:pt>
                <c:pt idx="409">
                  <c:v>276.89</c:v>
                </c:pt>
                <c:pt idx="410">
                  <c:v>277.48</c:v>
                </c:pt>
                <c:pt idx="411">
                  <c:v>278.13</c:v>
                </c:pt>
                <c:pt idx="412">
                  <c:v>277.95999999999998</c:v>
                </c:pt>
                <c:pt idx="413">
                  <c:v>277.58999999999997</c:v>
                </c:pt>
                <c:pt idx="414">
                  <c:v>279.27</c:v>
                </c:pt>
                <c:pt idx="415">
                  <c:v>281.47000000000003</c:v>
                </c:pt>
                <c:pt idx="416">
                  <c:v>281.61</c:v>
                </c:pt>
                <c:pt idx="417">
                  <c:v>283.12</c:v>
                </c:pt>
                <c:pt idx="418">
                  <c:v>281.98</c:v>
                </c:pt>
                <c:pt idx="419">
                  <c:v>281.98</c:v>
                </c:pt>
                <c:pt idx="420">
                  <c:v>281.5</c:v>
                </c:pt>
                <c:pt idx="421">
                  <c:v>280.74</c:v>
                </c:pt>
                <c:pt idx="422">
                  <c:v>279.89999999999998</c:v>
                </c:pt>
                <c:pt idx="423">
                  <c:v>279.35000000000002</c:v>
                </c:pt>
                <c:pt idx="424">
                  <c:v>279.83999999999997</c:v>
                </c:pt>
                <c:pt idx="425">
                  <c:v>280.76</c:v>
                </c:pt>
                <c:pt idx="426">
                  <c:v>280.83</c:v>
                </c:pt>
                <c:pt idx="427">
                  <c:v>282.49</c:v>
                </c:pt>
                <c:pt idx="428">
                  <c:v>282.54000000000002</c:v>
                </c:pt>
                <c:pt idx="429">
                  <c:v>281.04000000000002</c:v>
                </c:pt>
                <c:pt idx="430">
                  <c:v>282.57</c:v>
                </c:pt>
                <c:pt idx="431">
                  <c:v>282.87</c:v>
                </c:pt>
                <c:pt idx="432">
                  <c:v>285.16000000000003</c:v>
                </c:pt>
                <c:pt idx="433">
                  <c:v>284.89999999999998</c:v>
                </c:pt>
                <c:pt idx="434">
                  <c:v>283.95</c:v>
                </c:pt>
                <c:pt idx="435">
                  <c:v>283.69</c:v>
                </c:pt>
                <c:pt idx="436">
                  <c:v>282.83999999999997</c:v>
                </c:pt>
                <c:pt idx="437">
                  <c:v>283.63</c:v>
                </c:pt>
                <c:pt idx="438">
                  <c:v>283.66000000000003</c:v>
                </c:pt>
                <c:pt idx="439">
                  <c:v>284.64999999999998</c:v>
                </c:pt>
                <c:pt idx="440">
                  <c:v>284.48</c:v>
                </c:pt>
                <c:pt idx="441">
                  <c:v>284.64</c:v>
                </c:pt>
                <c:pt idx="442">
                  <c:v>282.41000000000003</c:v>
                </c:pt>
                <c:pt idx="443">
                  <c:v>280.83</c:v>
                </c:pt>
                <c:pt idx="444">
                  <c:v>280.83</c:v>
                </c:pt>
                <c:pt idx="445">
                  <c:v>280.42</c:v>
                </c:pt>
                <c:pt idx="446">
                  <c:v>271.54000000000002</c:v>
                </c:pt>
                <c:pt idx="447">
                  <c:v>265.56</c:v>
                </c:pt>
                <c:pt idx="448">
                  <c:v>269.25</c:v>
                </c:pt>
                <c:pt idx="449">
                  <c:v>267.74</c:v>
                </c:pt>
                <c:pt idx="450">
                  <c:v>273.58999999999997</c:v>
                </c:pt>
                <c:pt idx="451">
                  <c:v>273.64</c:v>
                </c:pt>
                <c:pt idx="452">
                  <c:v>269.69</c:v>
                </c:pt>
                <c:pt idx="453">
                  <c:v>269.54000000000002</c:v>
                </c:pt>
                <c:pt idx="454">
                  <c:v>268.33</c:v>
                </c:pt>
                <c:pt idx="455">
                  <c:v>266.97000000000003</c:v>
                </c:pt>
                <c:pt idx="456">
                  <c:v>258.88</c:v>
                </c:pt>
                <c:pt idx="457">
                  <c:v>263.52</c:v>
                </c:pt>
                <c:pt idx="458">
                  <c:v>258.89</c:v>
                </c:pt>
                <c:pt idx="459">
                  <c:v>257.45</c:v>
                </c:pt>
                <c:pt idx="460">
                  <c:v>261.27</c:v>
                </c:pt>
                <c:pt idx="461">
                  <c:v>264.06</c:v>
                </c:pt>
                <c:pt idx="462">
                  <c:v>266.87</c:v>
                </c:pt>
                <c:pt idx="463">
                  <c:v>265.29000000000002</c:v>
                </c:pt>
                <c:pt idx="464">
                  <c:v>266.75</c:v>
                </c:pt>
                <c:pt idx="465">
                  <c:v>268.44</c:v>
                </c:pt>
                <c:pt idx="466">
                  <c:v>274.19</c:v>
                </c:pt>
                <c:pt idx="467">
                  <c:v>273.69</c:v>
                </c:pt>
                <c:pt idx="468">
                  <c:v>271.02</c:v>
                </c:pt>
                <c:pt idx="469">
                  <c:v>265.95</c:v>
                </c:pt>
                <c:pt idx="470">
                  <c:v>265.45</c:v>
                </c:pt>
                <c:pt idx="471">
                  <c:v>263.64</c:v>
                </c:pt>
                <c:pt idx="472">
                  <c:v>266.39</c:v>
                </c:pt>
                <c:pt idx="473">
                  <c:v>267.08</c:v>
                </c:pt>
                <c:pt idx="474">
                  <c:v>262.57</c:v>
                </c:pt>
                <c:pt idx="475">
                  <c:v>257.70999999999998</c:v>
                </c:pt>
                <c:pt idx="476">
                  <c:v>258.58</c:v>
                </c:pt>
                <c:pt idx="477">
                  <c:v>256.86</c:v>
                </c:pt>
                <c:pt idx="478">
                  <c:v>261</c:v>
                </c:pt>
                <c:pt idx="479">
                  <c:v>261.88</c:v>
                </c:pt>
                <c:pt idx="480">
                  <c:v>267.91000000000003</c:v>
                </c:pt>
                <c:pt idx="481">
                  <c:v>267.33</c:v>
                </c:pt>
                <c:pt idx="482">
                  <c:v>268.95999999999998</c:v>
                </c:pt>
                <c:pt idx="483">
                  <c:v>272.52</c:v>
                </c:pt>
                <c:pt idx="484">
                  <c:v>263.69</c:v>
                </c:pt>
                <c:pt idx="485">
                  <c:v>263.29000000000002</c:v>
                </c:pt>
                <c:pt idx="486">
                  <c:v>257.17</c:v>
                </c:pt>
                <c:pt idx="487">
                  <c:v>257.66000000000003</c:v>
                </c:pt>
                <c:pt idx="488">
                  <c:v>257.72000000000003</c:v>
                </c:pt>
                <c:pt idx="489">
                  <c:v>259.01</c:v>
                </c:pt>
                <c:pt idx="490">
                  <c:v>258.93</c:v>
                </c:pt>
                <c:pt idx="491">
                  <c:v>254.15</c:v>
                </c:pt>
                <c:pt idx="492">
                  <c:v>249.16</c:v>
                </c:pt>
                <c:pt idx="493">
                  <c:v>248.89</c:v>
                </c:pt>
                <c:pt idx="494">
                  <c:v>245.16</c:v>
                </c:pt>
                <c:pt idx="495">
                  <c:v>241.17</c:v>
                </c:pt>
                <c:pt idx="496">
                  <c:v>236.23</c:v>
                </c:pt>
                <c:pt idx="497">
                  <c:v>229.99</c:v>
                </c:pt>
                <c:pt idx="498">
                  <c:v>241.61</c:v>
                </c:pt>
                <c:pt idx="499">
                  <c:v>243.46</c:v>
                </c:pt>
                <c:pt idx="500">
                  <c:v>243.15</c:v>
                </c:pt>
                <c:pt idx="501">
                  <c:v>245.28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BD-4D7C-8B04-4644D7E94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3597344"/>
        <c:axId val="1416182176"/>
      </c:lineChart>
      <c:catAx>
        <c:axId val="1923597344"/>
        <c:scaling>
          <c:orientation val="minMax"/>
          <c:max val="149"/>
        </c:scaling>
        <c:delete val="0"/>
        <c:axPos val="b"/>
        <c:numFmt formatCode="mm/d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182176"/>
        <c:crosses val="autoZero"/>
        <c:auto val="0"/>
        <c:lblAlgn val="ctr"/>
        <c:lblOffset val="100"/>
        <c:noMultiLvlLbl val="0"/>
      </c:catAx>
      <c:valAx>
        <c:axId val="1416182176"/>
        <c:scaling>
          <c:orientation val="minMax"/>
          <c:max val="240"/>
          <c:min val="2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59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2</xdr:row>
      <xdr:rowOff>19050</xdr:rowOff>
    </xdr:from>
    <xdr:to>
      <xdr:col>15</xdr:col>
      <xdr:colOff>419100</xdr:colOff>
      <xdr:row>28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1EB30D-3E79-448D-89FE-DB7E356407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85725</xdr:colOff>
      <xdr:row>3</xdr:row>
      <xdr:rowOff>85725</xdr:rowOff>
    </xdr:from>
    <xdr:to>
      <xdr:col>34</xdr:col>
      <xdr:colOff>38100</xdr:colOff>
      <xdr:row>29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1B8F2A-F277-4AB3-9331-16E73F1211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S503" totalsRowShown="0" headerRowDxfId="55" dataDxfId="54" headerRowCellStyle="Currency" dataCellStyle="Currency">
  <sortState xmlns:xlrd2="http://schemas.microsoft.com/office/spreadsheetml/2017/richdata2" ref="B2:F503">
    <sortCondition ref="B2"/>
  </sortState>
  <tableColumns count="19">
    <tableColumn id="9" xr3:uid="{9F699A46-4958-42A4-A5C9-B52EB0EE585B}" name="i" dataDxfId="53" dataCellStyle="Currency"/>
    <tableColumn id="2" xr3:uid="{870234D4-B88D-4DBC-B1B5-A3A328FCAA43}" name="date" dataDxfId="52"/>
    <tableColumn id="3" xr3:uid="{EF611352-AF5A-4141-B3FC-D86820A763EA}" name="open" dataDxfId="51" dataCellStyle="Currency"/>
    <tableColumn id="4" xr3:uid="{74B28648-F2A3-4493-9B04-FE02A7EBAE5E}" name="high" dataDxfId="50" dataCellStyle="Currency"/>
    <tableColumn id="5" xr3:uid="{F6126363-2529-4BAC-9F69-0710D7A587F6}" name="low" dataDxfId="49" dataCellStyle="Currency"/>
    <tableColumn id="6" xr3:uid="{1625C5E8-2802-4281-81F5-7308EFB9EB0C}" name="close" dataDxfId="48" dataCellStyle="Currency"/>
    <tableColumn id="10" xr3:uid="{EF5F75EE-9973-4E35-9656-7AAAAA261331}" name="H-L" dataDxfId="47" dataCellStyle="Currency">
      <calculatedColumnFormula>testdata[[#This Row],[high]]-testdata[[#This Row],[low]]</calculatedColumnFormula>
    </tableColumn>
    <tableColumn id="11" xr3:uid="{10684292-6050-4331-AAC5-0FA320374389}" name="|H-pC|" dataDxfId="46" dataCellStyle="Currency">
      <calculatedColumnFormula>ABS(testdata[[#This Row],[high]]-F1)</calculatedColumnFormula>
    </tableColumn>
    <tableColumn id="12" xr3:uid="{7639B0EF-4461-45C6-93E9-01F836F60578}" name="|L-pC|" dataDxfId="45" dataCellStyle="Currency">
      <calculatedColumnFormula>ABS(testdata[[#This Row],[low]]-F1)</calculatedColumnFormula>
    </tableColumn>
    <tableColumn id="13" xr3:uid="{CE73AE3F-2651-4F06-AF13-E770225EA4B1}" name="TR" dataDxfId="44" dataCellStyle="Currency">
      <calculatedColumnFormula>MAX(testdata[[#This Row],[H-L]:[|L-pC|]])</calculatedColumnFormula>
    </tableColumn>
    <tableColumn id="14" xr3:uid="{58A6077F-285C-4D4A-ACE5-FFB42D9DD7EE}" name="ATR" dataDxfId="43" dataCellStyle="Currency"/>
    <tableColumn id="16" xr3:uid="{8BC6CDC2-C7B2-475A-BACA-4BF6005C6C20}" name="UpperE" dataDxfId="42" dataCellStyle="Currency">
      <calculatedColumnFormula>#REF!+3*testdata[[#This Row],[ATR]]</calculatedColumnFormula>
    </tableColumn>
    <tableColumn id="17" xr3:uid="{D2A78702-A9F9-41F8-B0F8-8EC7DB9432DB}" name="LowerE" dataDxfId="41" dataCellStyle="Currency">
      <calculatedColumnFormula>#REF!-3*testdata[[#This Row],[ATR]]</calculatedColumnFormula>
    </tableColumn>
    <tableColumn id="18" xr3:uid="{ED1F83A9-EDFC-4B8B-A754-B97260227F10}" name="Upper" dataDxfId="40" dataCellStyle="Currency">
      <calculatedColumnFormula>IF(OR(testdata[[#This Row],[UpperE]]&lt;N1,F1&gt;N1),testdata[[#This Row],[UpperE]],N1)</calculatedColumnFormula>
    </tableColumn>
    <tableColumn id="19" xr3:uid="{537C999A-E285-4DA0-A5C1-83510BDD7FAB}" name="Lower" dataDxfId="39" dataCellStyle="Currency">
      <calculatedColumnFormula>IF(OR(testdata[[#This Row],[LowerE]]&gt;O1,F1&lt;O1),testdata[[#This Row],[LowerE]],O1)</calculatedColumnFormula>
    </tableColumn>
    <tableColumn id="23" xr3:uid="{4EC91535-9195-4039-9EA7-DCC52E4C6ABC}" name="STpot" dataDxfId="32" dataCellStyle="Currency"/>
    <tableColumn id="24" xr3:uid="{10A29099-9D2E-49EF-9703-DD4A3A9C1692}" name="BuyStop" dataDxfId="31" dataCellStyle="Currency">
      <calculatedColumnFormula>IF(testdata[[#This Row],[AtrStop]]=testdata[[#This Row],[Upper]],testdata[[#This Row],[Upper]],"")</calculatedColumnFormula>
    </tableColumn>
    <tableColumn id="25" xr3:uid="{605DEEFC-2FAE-47E1-BD06-BAAFC20BD9D9}" name="SellStop" dataDxfId="30" dataCellStyle="Currency">
      <calculatedColumnFormula>IF(testdata[[#This Row],[AtrStop]]=testdata[[#This Row],[Lower]],testdata[[#This Row],[Lower]],"")</calculatedColumnFormula>
    </tableColumn>
    <tableColumn id="15" xr3:uid="{1DDF1A4E-58E6-47A0-B874-623F01C31082}" name="AtrStop" dataDxfId="29" dataCellStyle="Currency">
      <calculatedColumnFormula>IF(testdata[[#This Row],[close]]&lt;=testdata[[#This Row],[Upper]],testdata[[#This Row],[Upper]],testdata[[#This Row],[Lower]])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D09DDA-03EE-48FF-9A09-F714190E6E84}" name="Table2" displayName="Table2" ref="U1:X503" totalsRowShown="0" headerRowDxfId="38" dataDxfId="37" headerRowCellStyle="Currency" dataCellStyle="Currency">
  <tableColumns count="4">
    <tableColumn id="1" xr3:uid="{08292389-D062-45AC-B9E9-F7F82EA4799A}" name="Date" dataDxfId="36"/>
    <tableColumn id="2" xr3:uid="{E94AF895-9753-4128-8AFA-60B55821BE06}" name="BuyStop" dataDxfId="35" dataCellStyle="Currency"/>
    <tableColumn id="3" xr3:uid="{4DEC9768-93DF-4AB3-A0C6-BCC6E903F849}" name="SellStop" dataDxfId="28" dataCellStyle="Currency"/>
    <tableColumn id="4" xr3:uid="{3962953C-D9D8-4E97-88B5-F32FC3513DE5}" name="AtrStop" dataDxfId="27" dataCellStyle="Currency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671188-5CC4-4E3A-A65C-F8717D40A83F}" name="testdata4" displayName="testdata4" ref="A1:S503" totalsRowShown="0" headerRowDxfId="26" dataDxfId="25" headerRowCellStyle="Currency" dataCellStyle="Currency">
  <sortState xmlns:xlrd2="http://schemas.microsoft.com/office/spreadsheetml/2017/richdata2" ref="A2:E503">
    <sortCondition ref="A2"/>
  </sortState>
  <tableColumns count="19">
    <tableColumn id="9" xr3:uid="{456CB291-4BCF-491F-BC24-5AE4F1A14A00}" name="i" dataDxfId="24" dataCellStyle="Currency"/>
    <tableColumn id="2" xr3:uid="{3D7A6EE3-D353-4AA7-A9FC-839D2CE48DC7}" name="date" dataDxfId="23"/>
    <tableColumn id="3" xr3:uid="{9E505059-465C-4A6A-A0F1-54D933EAA819}" name="open" dataDxfId="22" dataCellStyle="Currency"/>
    <tableColumn id="4" xr3:uid="{4355B666-FB8E-44C0-8ABC-7116677E4959}" name="high" dataDxfId="21" dataCellStyle="Currency"/>
    <tableColumn id="5" xr3:uid="{58B87CB5-E928-4FEA-B042-6C7E1DB0D48F}" name="low" dataDxfId="20" dataCellStyle="Currency"/>
    <tableColumn id="6" xr3:uid="{1AAC496E-8492-49F5-8632-C044A692DC2B}" name="close" dataDxfId="19" dataCellStyle="Currency"/>
    <tableColumn id="10" xr3:uid="{8C730158-B63E-44E5-9C9D-CECC058341AF}" name="H-L" dataDxfId="18" dataCellStyle="Currency">
      <calculatedColumnFormula>testdata4[[#This Row],[high]]-testdata4[[#This Row],[low]]</calculatedColumnFormula>
    </tableColumn>
    <tableColumn id="11" xr3:uid="{69F1E463-CB6E-4A49-BAF7-CDE2AE17FB85}" name="|H-pC|" dataDxfId="17" dataCellStyle="Currency">
      <calculatedColumnFormula>ABS(testdata4[[#This Row],[high]]-F1)</calculatedColumnFormula>
    </tableColumn>
    <tableColumn id="12" xr3:uid="{78B0C295-EF83-4AAF-810F-295454376578}" name="|L-pC|" dataDxfId="16" dataCellStyle="Currency">
      <calculatedColumnFormula>ABS(testdata4[[#This Row],[low]]-F1)</calculatedColumnFormula>
    </tableColumn>
    <tableColumn id="13" xr3:uid="{3AAA6AFF-477C-40E3-97DE-FE2B163FCC22}" name="TR" dataDxfId="15" dataCellStyle="Currency">
      <calculatedColumnFormula>MAX(testdata4[[#This Row],[H-L]:[|L-pC|]])</calculatedColumnFormula>
    </tableColumn>
    <tableColumn id="14" xr3:uid="{D446C94E-F088-4FE1-A3B9-B692AFCFA550}" name="ATR" dataDxfId="14" dataCellStyle="Currency"/>
    <tableColumn id="16" xr3:uid="{7BA6B262-2AA7-41BC-9010-320E058509A0}" name="UpperE" dataDxfId="13" dataCellStyle="Currency">
      <calculatedColumnFormula>#REF!+3*testdata4[[#This Row],[ATR]]</calculatedColumnFormula>
    </tableColumn>
    <tableColumn id="17" xr3:uid="{CC25C382-53E7-461C-A1E3-B3E7041EB100}" name="LowerE" dataDxfId="12" dataCellStyle="Currency">
      <calculatedColumnFormula>#REF!-3*testdata4[[#This Row],[ATR]]</calculatedColumnFormula>
    </tableColumn>
    <tableColumn id="18" xr3:uid="{8FF3A0A6-0C13-4421-9FCA-38CF58F314B1}" name="Upper" dataDxfId="11" dataCellStyle="Currency">
      <calculatedColumnFormula>IF(OR(testdata4[[#This Row],[UpperE]]&lt;N1,F1&gt;N1),testdata4[[#This Row],[UpperE]],N1)</calculatedColumnFormula>
    </tableColumn>
    <tableColumn id="19" xr3:uid="{0C37A8E4-38F3-4A2D-9E55-608E7B533D2F}" name="Lower" dataDxfId="10" dataCellStyle="Currency">
      <calculatedColumnFormula>IF(OR(testdata4[[#This Row],[LowerE]]&gt;O1,F1&lt;O1),testdata4[[#This Row],[LowerE]],O1)</calculatedColumnFormula>
    </tableColumn>
    <tableColumn id="23" xr3:uid="{7DDC49C6-0FEB-4145-BA98-9D36D5FBBF68}" name="STpot" dataDxfId="9" dataCellStyle="Currency"/>
    <tableColumn id="24" xr3:uid="{AF0BD474-8E51-4BA5-86D7-87575C0E4A28}" name="BuyStop" dataDxfId="8" dataCellStyle="Currency">
      <calculatedColumnFormula>IF(testdata4[[#This Row],[AtrStop]]=testdata4[[#This Row],[Upper]],testdata4[[#This Row],[Upper]],"")</calculatedColumnFormula>
    </tableColumn>
    <tableColumn id="25" xr3:uid="{4980997A-36CF-4CBE-96DD-30E34D727691}" name="SellStop" dataDxfId="7" dataCellStyle="Currency">
      <calculatedColumnFormula>IF(testdata4[[#This Row],[AtrStop]]=testdata4[[#This Row],[Lower]],testdata4[[#This Row],[Lower]],"")</calculatedColumnFormula>
    </tableColumn>
    <tableColumn id="15" xr3:uid="{E49C0F1A-7E99-449B-B4D8-FA30AF2B893D}" name="AtrStop" dataDxfId="6" dataCellStyle="Currency">
      <calculatedColumnFormula>IF(testdata4[[#This Row],[close]]&lt;=testdata4[[#This Row],[Upper]],testdata4[[#This Row],[Upper]],testdata4[[#This Row],[Lower]])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306B0D8-F4DC-424A-8D24-FBAB421196AA}" name="Table25" displayName="Table25" ref="U1:X503" totalsRowShown="0" headerRowDxfId="5" dataDxfId="4" headerRowCellStyle="Currency" dataCellStyle="Currency">
  <tableColumns count="4">
    <tableColumn id="1" xr3:uid="{CA493360-638D-41F4-9600-AF3C20566F4E}" name="Date" dataDxfId="3"/>
    <tableColumn id="2" xr3:uid="{B1587229-F1E0-4E88-9AC0-B1F97BB469DE}" name="BuyStop" dataDxfId="2" dataCellStyle="Currency"/>
    <tableColumn id="3" xr3:uid="{3B4B80C5-375B-4E4D-B0AB-6F03448B657A}" name="SellStop" dataDxfId="1" dataCellStyle="Currency"/>
    <tableColumn id="4" xr3:uid="{388BBBCF-A77B-438E-8084-73419AE1544E}" name="AtrStop" dataDxfId="0" dataCellStyle="Currency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03"/>
  <sheetViews>
    <sheetView workbookViewId="0">
      <selection activeCell="S251" sqref="S251"/>
    </sheetView>
  </sheetViews>
  <sheetFormatPr defaultRowHeight="15" x14ac:dyDescent="0.25"/>
  <cols>
    <col min="1" max="1" width="4" style="3" bestFit="1" customWidth="1"/>
    <col min="2" max="2" width="8.7109375" style="2" bestFit="1" customWidth="1"/>
    <col min="3" max="6" width="9" style="1" bestFit="1" customWidth="1"/>
    <col min="7" max="9" width="7.85546875" customWidth="1"/>
    <col min="10" max="10" width="7.85546875" style="12" customWidth="1"/>
    <col min="11" max="11" width="7.85546875" style="11" customWidth="1"/>
    <col min="12" max="15" width="8.7109375" style="12" customWidth="1"/>
    <col min="16" max="18" width="11" style="8" bestFit="1" customWidth="1"/>
    <col min="19" max="19" width="15.140625" style="20" bestFit="1" customWidth="1"/>
    <col min="20" max="20" width="8.85546875" style="3" bestFit="1" customWidth="1"/>
    <col min="21" max="21" width="10.140625" customWidth="1"/>
    <col min="22" max="22" width="10.7109375" style="2" customWidth="1"/>
    <col min="23" max="23" width="10.7109375" style="3" customWidth="1"/>
    <col min="24" max="24" width="15.140625" style="22" bestFit="1" customWidth="1"/>
    <col min="25" max="25" width="7.28515625" style="3" bestFit="1" customWidth="1"/>
  </cols>
  <sheetData>
    <row r="1" spans="1:25" x14ac:dyDescent="0.25">
      <c r="A1" s="5" t="s">
        <v>18</v>
      </c>
      <c r="B1" s="2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9" t="s">
        <v>9</v>
      </c>
      <c r="L1" s="4" t="s">
        <v>11</v>
      </c>
      <c r="M1" s="4" t="s">
        <v>12</v>
      </c>
      <c r="N1" s="4" t="s">
        <v>13</v>
      </c>
      <c r="O1" s="4" t="s">
        <v>14</v>
      </c>
      <c r="P1" s="6" t="s">
        <v>17</v>
      </c>
      <c r="Q1" s="6" t="s">
        <v>19</v>
      </c>
      <c r="R1" s="6" t="s">
        <v>20</v>
      </c>
      <c r="S1" s="18" t="s">
        <v>21</v>
      </c>
      <c r="T1" s="15" t="s">
        <v>15</v>
      </c>
      <c r="U1" s="2" t="s">
        <v>10</v>
      </c>
      <c r="V1" s="6" t="s">
        <v>19</v>
      </c>
      <c r="W1" s="6" t="s">
        <v>20</v>
      </c>
      <c r="X1" s="18" t="s">
        <v>21</v>
      </c>
      <c r="Y1" s="15" t="s">
        <v>16</v>
      </c>
    </row>
    <row r="2" spans="1:25" x14ac:dyDescent="0.25">
      <c r="A2" s="5">
        <v>0</v>
      </c>
      <c r="B2" s="2">
        <v>42738</v>
      </c>
      <c r="C2" s="1">
        <v>212.61</v>
      </c>
      <c r="D2" s="1">
        <v>213.35</v>
      </c>
      <c r="E2" s="1">
        <v>211.52</v>
      </c>
      <c r="F2" s="1">
        <v>212.8</v>
      </c>
      <c r="G2" s="1">
        <f>testdata[[#This Row],[high]]-testdata[[#This Row],[low]]</f>
        <v>1.8299999999999841</v>
      </c>
      <c r="H2" s="1"/>
      <c r="I2" s="1"/>
      <c r="J2" s="1">
        <f>MAX(testdata[[#This Row],[H-L]:[|L-pC|]])</f>
        <v>1.8299999999999841</v>
      </c>
      <c r="K2" s="10"/>
      <c r="L2" s="1"/>
      <c r="M2" s="1"/>
      <c r="N2" s="1"/>
      <c r="O2" s="1"/>
      <c r="P2" s="7"/>
      <c r="Q2" s="7"/>
      <c r="R2" s="7"/>
      <c r="S2" s="19"/>
      <c r="T2" s="16">
        <v>3</v>
      </c>
      <c r="U2" s="2">
        <v>42738</v>
      </c>
      <c r="V2" s="7"/>
      <c r="W2" s="7"/>
      <c r="X2" s="19"/>
      <c r="Y2"/>
    </row>
    <row r="3" spans="1:25" x14ac:dyDescent="0.25">
      <c r="A3" s="5">
        <v>1</v>
      </c>
      <c r="B3" s="2">
        <v>42739</v>
      </c>
      <c r="C3" s="1">
        <v>213.16</v>
      </c>
      <c r="D3" s="1">
        <v>214.22</v>
      </c>
      <c r="E3" s="1">
        <v>213.15</v>
      </c>
      <c r="F3" s="1">
        <v>214.06</v>
      </c>
      <c r="G3" s="1">
        <f>testdata[[#This Row],[high]]-testdata[[#This Row],[low]]</f>
        <v>1.0699999999999932</v>
      </c>
      <c r="H3" s="1">
        <f>ABS(testdata[[#This Row],[high]]-F2)</f>
        <v>1.4199999999999875</v>
      </c>
      <c r="I3" s="1">
        <f>ABS(testdata[[#This Row],[low]]-F2)</f>
        <v>0.34999999999999432</v>
      </c>
      <c r="J3" s="1">
        <f>MAX(testdata[[#This Row],[H-L]:[|L-pC|]])</f>
        <v>1.4199999999999875</v>
      </c>
      <c r="K3" s="10"/>
      <c r="L3" s="1"/>
      <c r="M3" s="1"/>
      <c r="N3" s="1"/>
      <c r="O3" s="1"/>
      <c r="P3" s="7"/>
      <c r="Q3" s="7"/>
      <c r="R3" s="7"/>
      <c r="S3" s="19"/>
      <c r="U3" s="2">
        <v>42739</v>
      </c>
      <c r="V3" s="7"/>
      <c r="W3" s="7"/>
      <c r="X3" s="19"/>
      <c r="Y3"/>
    </row>
    <row r="4" spans="1:25" x14ac:dyDescent="0.25">
      <c r="A4" s="5">
        <v>2</v>
      </c>
      <c r="B4" s="2">
        <v>42740</v>
      </c>
      <c r="C4" s="1">
        <v>213.77</v>
      </c>
      <c r="D4" s="1">
        <v>214.06</v>
      </c>
      <c r="E4" s="1">
        <v>213.02</v>
      </c>
      <c r="F4" s="1">
        <v>213.89</v>
      </c>
      <c r="G4" s="1">
        <f>testdata[[#This Row],[high]]-testdata[[#This Row],[low]]</f>
        <v>1.039999999999992</v>
      </c>
      <c r="H4" s="1">
        <f>ABS(testdata[[#This Row],[high]]-F3)</f>
        <v>0</v>
      </c>
      <c r="I4" s="1">
        <f>ABS(testdata[[#This Row],[low]]-F3)</f>
        <v>1.039999999999992</v>
      </c>
      <c r="J4" s="1">
        <f>MAX(testdata[[#This Row],[H-L]:[|L-pC|]])</f>
        <v>1.039999999999992</v>
      </c>
      <c r="K4" s="10"/>
      <c r="L4" s="1"/>
      <c r="M4" s="1"/>
      <c r="N4" s="1"/>
      <c r="O4" s="1"/>
      <c r="P4" s="7"/>
      <c r="Q4" s="7"/>
      <c r="R4" s="7"/>
      <c r="S4" s="19"/>
      <c r="U4" s="2">
        <v>42740</v>
      </c>
      <c r="V4" s="7"/>
      <c r="W4" s="7"/>
      <c r="X4" s="19"/>
      <c r="Y4"/>
    </row>
    <row r="5" spans="1:25" x14ac:dyDescent="0.25">
      <c r="A5" s="5">
        <v>3</v>
      </c>
      <c r="B5" s="2">
        <v>42741</v>
      </c>
      <c r="C5" s="1">
        <v>214.02</v>
      </c>
      <c r="D5" s="1">
        <v>215.17</v>
      </c>
      <c r="E5" s="1">
        <v>213.42</v>
      </c>
      <c r="F5" s="1">
        <v>214.66</v>
      </c>
      <c r="G5" s="1">
        <f>testdata[[#This Row],[high]]-testdata[[#This Row],[low]]</f>
        <v>1.75</v>
      </c>
      <c r="H5" s="1">
        <f>ABS(testdata[[#This Row],[high]]-F4)</f>
        <v>1.2800000000000011</v>
      </c>
      <c r="I5" s="1">
        <f>ABS(testdata[[#This Row],[low]]-F4)</f>
        <v>0.46999999999999886</v>
      </c>
      <c r="J5" s="1">
        <f>MAX(testdata[[#This Row],[H-L]:[|L-pC|]])</f>
        <v>1.75</v>
      </c>
      <c r="K5" s="10"/>
      <c r="L5" s="1"/>
      <c r="M5" s="1"/>
      <c r="N5" s="1"/>
      <c r="O5" s="1"/>
      <c r="P5" s="7"/>
      <c r="Q5" s="7"/>
      <c r="R5" s="7"/>
      <c r="S5" s="19"/>
      <c r="U5" s="2">
        <v>42741</v>
      </c>
      <c r="V5" s="7"/>
      <c r="W5" s="7"/>
      <c r="X5" s="19"/>
      <c r="Y5"/>
    </row>
    <row r="6" spans="1:25" x14ac:dyDescent="0.25">
      <c r="A6" s="5">
        <v>4</v>
      </c>
      <c r="B6" s="2">
        <v>42744</v>
      </c>
      <c r="C6" s="1">
        <v>214.38</v>
      </c>
      <c r="D6" s="1">
        <v>214.53</v>
      </c>
      <c r="E6" s="1">
        <v>213.91</v>
      </c>
      <c r="F6" s="1">
        <v>213.95</v>
      </c>
      <c r="G6" s="1">
        <f>testdata[[#This Row],[high]]-testdata[[#This Row],[low]]</f>
        <v>0.62000000000000455</v>
      </c>
      <c r="H6" s="1">
        <f>ABS(testdata[[#This Row],[high]]-F5)</f>
        <v>0.12999999999999545</v>
      </c>
      <c r="I6" s="1">
        <f>ABS(testdata[[#This Row],[low]]-F5)</f>
        <v>0.75</v>
      </c>
      <c r="J6" s="1">
        <f>MAX(testdata[[#This Row],[H-L]:[|L-pC|]])</f>
        <v>0.75</v>
      </c>
      <c r="K6" s="10"/>
      <c r="L6" s="1"/>
      <c r="M6" s="1"/>
      <c r="N6" s="1"/>
      <c r="O6" s="1"/>
      <c r="P6" s="7"/>
      <c r="Q6" s="7"/>
      <c r="R6" s="7"/>
      <c r="S6" s="19"/>
      <c r="U6" s="2">
        <v>42744</v>
      </c>
      <c r="V6" s="7"/>
      <c r="W6" s="7"/>
      <c r="X6" s="19"/>
      <c r="Y6"/>
    </row>
    <row r="7" spans="1:25" x14ac:dyDescent="0.25">
      <c r="A7" s="5">
        <v>5</v>
      </c>
      <c r="B7" s="2">
        <v>42745</v>
      </c>
      <c r="C7" s="1">
        <v>213.97</v>
      </c>
      <c r="D7" s="1">
        <v>214.89</v>
      </c>
      <c r="E7" s="1">
        <v>213.52</v>
      </c>
      <c r="F7" s="1">
        <v>213.95</v>
      </c>
      <c r="G7" s="1">
        <f>testdata[[#This Row],[high]]-testdata[[#This Row],[low]]</f>
        <v>1.3699999999999761</v>
      </c>
      <c r="H7" s="1">
        <f>ABS(testdata[[#This Row],[high]]-F6)</f>
        <v>0.93999999999999773</v>
      </c>
      <c r="I7" s="1">
        <f>ABS(testdata[[#This Row],[low]]-F6)</f>
        <v>0.4299999999999784</v>
      </c>
      <c r="J7" s="1">
        <f>MAX(testdata[[#This Row],[H-L]:[|L-pC|]])</f>
        <v>1.3699999999999761</v>
      </c>
      <c r="K7" s="10"/>
      <c r="L7" s="1"/>
      <c r="M7" s="1"/>
      <c r="N7" s="1"/>
      <c r="O7" s="1"/>
      <c r="P7" s="7"/>
      <c r="Q7" s="7"/>
      <c r="R7" s="7"/>
      <c r="S7" s="19"/>
      <c r="U7" s="2">
        <v>42745</v>
      </c>
      <c r="V7" s="7"/>
      <c r="W7" s="7"/>
      <c r="X7" s="19"/>
      <c r="Y7"/>
    </row>
    <row r="8" spans="1:25" x14ac:dyDescent="0.25">
      <c r="A8" s="5">
        <v>6</v>
      </c>
      <c r="B8" s="2">
        <v>42746</v>
      </c>
      <c r="C8" s="1">
        <v>213.86</v>
      </c>
      <c r="D8" s="1">
        <v>214.55</v>
      </c>
      <c r="E8" s="1">
        <v>213.13</v>
      </c>
      <c r="F8" s="1">
        <v>214.55</v>
      </c>
      <c r="G8" s="1">
        <f>testdata[[#This Row],[high]]-testdata[[#This Row],[low]]</f>
        <v>1.4200000000000159</v>
      </c>
      <c r="H8" s="1">
        <f>ABS(testdata[[#This Row],[high]]-F7)</f>
        <v>0.60000000000002274</v>
      </c>
      <c r="I8" s="1">
        <f>ABS(testdata[[#This Row],[low]]-F7)</f>
        <v>0.81999999999999318</v>
      </c>
      <c r="J8" s="1">
        <f>MAX(testdata[[#This Row],[H-L]:[|L-pC|]])</f>
        <v>1.4200000000000159</v>
      </c>
      <c r="K8" s="10"/>
      <c r="L8" s="1"/>
      <c r="M8" s="1"/>
      <c r="N8" s="1"/>
      <c r="O8" s="1"/>
      <c r="P8" s="7"/>
      <c r="Q8" s="7"/>
      <c r="R8" s="7"/>
      <c r="S8" s="19"/>
      <c r="U8" s="2">
        <v>42746</v>
      </c>
      <c r="V8" s="7"/>
      <c r="W8" s="7"/>
      <c r="X8" s="19"/>
      <c r="Y8"/>
    </row>
    <row r="9" spans="1:25" x14ac:dyDescent="0.25">
      <c r="A9" s="5">
        <v>7</v>
      </c>
      <c r="B9" s="2">
        <v>42747</v>
      </c>
      <c r="C9" s="1">
        <v>213.99</v>
      </c>
      <c r="D9" s="1">
        <v>214.22</v>
      </c>
      <c r="E9" s="1">
        <v>212.53</v>
      </c>
      <c r="F9" s="1">
        <v>214.02</v>
      </c>
      <c r="G9" s="1">
        <f>testdata[[#This Row],[high]]-testdata[[#This Row],[low]]</f>
        <v>1.6899999999999977</v>
      </c>
      <c r="H9" s="1">
        <f>ABS(testdata[[#This Row],[high]]-F8)</f>
        <v>0.33000000000001251</v>
      </c>
      <c r="I9" s="1">
        <f>ABS(testdata[[#This Row],[low]]-F8)</f>
        <v>2.0200000000000102</v>
      </c>
      <c r="J9" s="1">
        <f>MAX(testdata[[#This Row],[H-L]:[|L-pC|]])</f>
        <v>2.0200000000000102</v>
      </c>
      <c r="K9" s="10"/>
      <c r="L9" s="1"/>
      <c r="M9" s="1"/>
      <c r="N9" s="1"/>
      <c r="O9" s="1"/>
      <c r="P9" s="7"/>
      <c r="Q9" s="7"/>
      <c r="R9" s="7"/>
      <c r="S9" s="19"/>
      <c r="U9" s="2">
        <v>42747</v>
      </c>
      <c r="V9" s="7"/>
      <c r="W9" s="7"/>
      <c r="X9" s="19"/>
      <c r="Y9"/>
    </row>
    <row r="10" spans="1:25" x14ac:dyDescent="0.25">
      <c r="A10" s="5">
        <v>8</v>
      </c>
      <c r="B10" s="2">
        <v>42748</v>
      </c>
      <c r="C10" s="1">
        <v>214.21</v>
      </c>
      <c r="D10" s="1">
        <v>214.84</v>
      </c>
      <c r="E10" s="1">
        <v>214.17</v>
      </c>
      <c r="F10" s="1">
        <v>214.51</v>
      </c>
      <c r="G10" s="1">
        <f>testdata[[#This Row],[high]]-testdata[[#This Row],[low]]</f>
        <v>0.67000000000001592</v>
      </c>
      <c r="H10" s="1">
        <f>ABS(testdata[[#This Row],[high]]-F9)</f>
        <v>0.81999999999999318</v>
      </c>
      <c r="I10" s="1">
        <f>ABS(testdata[[#This Row],[low]]-F9)</f>
        <v>0.14999999999997726</v>
      </c>
      <c r="J10" s="1">
        <f>MAX(testdata[[#This Row],[H-L]:[|L-pC|]])</f>
        <v>0.81999999999999318</v>
      </c>
      <c r="K10" s="10"/>
      <c r="L10" s="1"/>
      <c r="M10" s="1"/>
      <c r="N10" s="1"/>
      <c r="O10" s="1"/>
      <c r="P10" s="7"/>
      <c r="Q10" s="7"/>
      <c r="R10" s="7"/>
      <c r="S10" s="19"/>
      <c r="U10" s="2">
        <v>42748</v>
      </c>
      <c r="V10" s="7"/>
      <c r="W10" s="7"/>
      <c r="X10" s="19"/>
      <c r="Y10"/>
    </row>
    <row r="11" spans="1:25" x14ac:dyDescent="0.25">
      <c r="A11" s="5">
        <v>9</v>
      </c>
      <c r="B11" s="2">
        <v>42752</v>
      </c>
      <c r="C11" s="1">
        <v>213.81</v>
      </c>
      <c r="D11" s="1">
        <v>214.25</v>
      </c>
      <c r="E11" s="1">
        <v>213.33</v>
      </c>
      <c r="F11" s="1">
        <v>213.75</v>
      </c>
      <c r="G11" s="1">
        <f>testdata[[#This Row],[high]]-testdata[[#This Row],[low]]</f>
        <v>0.91999999999998749</v>
      </c>
      <c r="H11" s="1">
        <f>ABS(testdata[[#This Row],[high]]-F10)</f>
        <v>0.25999999999999091</v>
      </c>
      <c r="I11" s="1">
        <f>ABS(testdata[[#This Row],[low]]-F10)</f>
        <v>1.1799999999999784</v>
      </c>
      <c r="J11" s="1">
        <f>MAX(testdata[[#This Row],[H-L]:[|L-pC|]])</f>
        <v>1.1799999999999784</v>
      </c>
      <c r="K11" s="10"/>
      <c r="L11" s="1"/>
      <c r="M11" s="1"/>
      <c r="N11" s="1"/>
      <c r="O11" s="1"/>
      <c r="P11" s="7"/>
      <c r="Q11" s="7"/>
      <c r="R11" s="7"/>
      <c r="S11" s="19"/>
      <c r="U11" s="2">
        <v>42752</v>
      </c>
      <c r="V11" s="7"/>
      <c r="W11" s="7"/>
      <c r="X11" s="19"/>
      <c r="Y11"/>
    </row>
    <row r="12" spans="1:25" x14ac:dyDescent="0.25">
      <c r="A12" s="5">
        <v>10</v>
      </c>
      <c r="B12" s="2">
        <v>42753</v>
      </c>
      <c r="C12" s="1">
        <v>214.02</v>
      </c>
      <c r="D12" s="1">
        <v>214.27</v>
      </c>
      <c r="E12" s="1">
        <v>213.42</v>
      </c>
      <c r="F12" s="1">
        <v>214.22</v>
      </c>
      <c r="G12" s="1">
        <f>testdata[[#This Row],[high]]-testdata[[#This Row],[low]]</f>
        <v>0.85000000000002274</v>
      </c>
      <c r="H12" s="1">
        <f>ABS(testdata[[#This Row],[high]]-F11)</f>
        <v>0.52000000000001023</v>
      </c>
      <c r="I12" s="1">
        <f>ABS(testdata[[#This Row],[low]]-F11)</f>
        <v>0.33000000000001251</v>
      </c>
      <c r="J12" s="1">
        <f>MAX(testdata[[#This Row],[H-L]:[|L-pC|]])</f>
        <v>0.85000000000002274</v>
      </c>
      <c r="K12" s="10"/>
      <c r="L12" s="1"/>
      <c r="M12" s="1"/>
      <c r="N12" s="1"/>
      <c r="O12" s="1"/>
      <c r="P12" s="7"/>
      <c r="Q12" s="7"/>
      <c r="R12" s="7"/>
      <c r="S12" s="19"/>
      <c r="U12" s="2">
        <v>42753</v>
      </c>
      <c r="V12" s="14"/>
      <c r="W12" s="14"/>
      <c r="X12" s="21"/>
      <c r="Y12"/>
    </row>
    <row r="13" spans="1:25" x14ac:dyDescent="0.25">
      <c r="A13" s="5">
        <v>11</v>
      </c>
      <c r="B13" s="2">
        <v>42754</v>
      </c>
      <c r="C13" s="1">
        <v>214.31</v>
      </c>
      <c r="D13" s="1">
        <v>214.46</v>
      </c>
      <c r="E13" s="1">
        <v>212.96</v>
      </c>
      <c r="F13" s="1">
        <v>213.43</v>
      </c>
      <c r="G13" s="1">
        <f>testdata[[#This Row],[high]]-testdata[[#This Row],[low]]</f>
        <v>1.5</v>
      </c>
      <c r="H13" s="1">
        <f>ABS(testdata[[#This Row],[high]]-F12)</f>
        <v>0.24000000000000909</v>
      </c>
      <c r="I13" s="1">
        <f>ABS(testdata[[#This Row],[low]]-F12)</f>
        <v>1.2599999999999909</v>
      </c>
      <c r="J13" s="1">
        <f>MAX(testdata[[#This Row],[H-L]:[|L-pC|]])</f>
        <v>1.5</v>
      </c>
      <c r="K13" s="10"/>
      <c r="L13" s="1"/>
      <c r="M13" s="1"/>
      <c r="N13" s="1"/>
      <c r="O13" s="1"/>
      <c r="P13" s="7"/>
      <c r="Q13" s="7"/>
      <c r="R13" s="7"/>
      <c r="S13" s="19"/>
      <c r="U13" s="2">
        <v>42754</v>
      </c>
      <c r="V13" s="7"/>
      <c r="W13" s="7"/>
      <c r="X13" s="19"/>
      <c r="Y13"/>
    </row>
    <row r="14" spans="1:25" x14ac:dyDescent="0.25">
      <c r="A14" s="5">
        <v>12</v>
      </c>
      <c r="B14" s="2">
        <v>42755</v>
      </c>
      <c r="C14" s="1">
        <v>214.18</v>
      </c>
      <c r="D14" s="1">
        <v>214.75</v>
      </c>
      <c r="E14" s="1">
        <v>213.49</v>
      </c>
      <c r="F14" s="1">
        <v>214.21</v>
      </c>
      <c r="G14" s="1">
        <f>testdata[[#This Row],[high]]-testdata[[#This Row],[low]]</f>
        <v>1.2599999999999909</v>
      </c>
      <c r="H14" s="1">
        <f>ABS(testdata[[#This Row],[high]]-F13)</f>
        <v>1.3199999999999932</v>
      </c>
      <c r="I14" s="1">
        <f>ABS(testdata[[#This Row],[low]]-F13)</f>
        <v>6.0000000000002274E-2</v>
      </c>
      <c r="J14" s="1">
        <f>MAX(testdata[[#This Row],[H-L]:[|L-pC|]])</f>
        <v>1.3199999999999932</v>
      </c>
      <c r="K14" s="10"/>
      <c r="L14" s="1"/>
      <c r="M14" s="1"/>
      <c r="N14" s="1"/>
      <c r="O14" s="1"/>
      <c r="P14" s="7"/>
      <c r="Q14" s="7"/>
      <c r="R14" s="7"/>
      <c r="S14" s="19"/>
      <c r="U14" s="2">
        <v>42755</v>
      </c>
      <c r="V14" s="7"/>
      <c r="W14" s="7"/>
      <c r="X14" s="19"/>
      <c r="Y14"/>
    </row>
    <row r="15" spans="1:25" x14ac:dyDescent="0.25">
      <c r="A15" s="5">
        <v>13</v>
      </c>
      <c r="B15" s="2">
        <v>42758</v>
      </c>
      <c r="C15" s="1">
        <v>213.85</v>
      </c>
      <c r="D15" s="1">
        <v>214.28</v>
      </c>
      <c r="E15" s="1">
        <v>212.83</v>
      </c>
      <c r="F15" s="1">
        <v>213.66</v>
      </c>
      <c r="G15" s="1">
        <f>testdata[[#This Row],[high]]-testdata[[#This Row],[low]]</f>
        <v>1.4499999999999886</v>
      </c>
      <c r="H15" s="1">
        <f>ABS(testdata[[#This Row],[high]]-F14)</f>
        <v>6.9999999999993179E-2</v>
      </c>
      <c r="I15" s="1">
        <f>ABS(testdata[[#This Row],[low]]-F14)</f>
        <v>1.3799999999999955</v>
      </c>
      <c r="J15" s="1">
        <f>MAX(testdata[[#This Row],[H-L]:[|L-pC|]])</f>
        <v>1.4499999999999886</v>
      </c>
      <c r="K15" s="17"/>
      <c r="L15" s="1"/>
      <c r="M15" s="1"/>
      <c r="N15" s="13"/>
      <c r="O15" s="13"/>
      <c r="P15" s="14"/>
      <c r="Q15" s="7"/>
      <c r="R15" s="7"/>
      <c r="S15" s="19"/>
      <c r="U15" s="2">
        <v>42758</v>
      </c>
      <c r="V15" s="7"/>
      <c r="W15" s="7"/>
      <c r="X15" s="19"/>
      <c r="Y15" t="str">
        <f>IF(ROUND(X15,8)&lt;&gt;ROUND(S15,8),"ERR","")</f>
        <v/>
      </c>
    </row>
    <row r="16" spans="1:25" x14ac:dyDescent="0.25">
      <c r="A16" s="5">
        <v>14</v>
      </c>
      <c r="B16" s="2">
        <v>42759</v>
      </c>
      <c r="C16" s="1">
        <v>213.89</v>
      </c>
      <c r="D16" s="1">
        <v>215.48</v>
      </c>
      <c r="E16" s="1">
        <v>213.77</v>
      </c>
      <c r="F16" s="1">
        <v>215.03</v>
      </c>
      <c r="G16" s="1">
        <f>testdata[[#This Row],[high]]-testdata[[#This Row],[low]]</f>
        <v>1.7099999999999795</v>
      </c>
      <c r="H16" s="1">
        <f>ABS(testdata[[#This Row],[high]]-F15)</f>
        <v>1.8199999999999932</v>
      </c>
      <c r="I16" s="1">
        <f>ABS(testdata[[#This Row],[low]]-F15)</f>
        <v>0.11000000000001364</v>
      </c>
      <c r="J16" s="1">
        <f>MAX(testdata[[#This Row],[H-L]:[|L-pC|]])</f>
        <v>1.8199999999999932</v>
      </c>
      <c r="K16" s="10"/>
      <c r="L16" s="1"/>
      <c r="M16" s="1"/>
      <c r="N16" s="1"/>
      <c r="O16" s="1"/>
      <c r="P16" s="7"/>
      <c r="Q16" s="7"/>
      <c r="R16" s="7"/>
      <c r="S16" s="19"/>
      <c r="U16" s="2">
        <v>42759</v>
      </c>
      <c r="V16" s="7"/>
      <c r="W16" s="7"/>
      <c r="X16" s="19"/>
      <c r="Y16" t="str">
        <f t="shared" ref="Y16:Y79" si="0">IF(ROUND(X16,8)&lt;&gt;ROUND(S16,8),"ERR","")</f>
        <v/>
      </c>
    </row>
    <row r="17" spans="1:25" x14ac:dyDescent="0.25">
      <c r="A17" s="5">
        <v>15</v>
      </c>
      <c r="B17" s="2">
        <v>42760</v>
      </c>
      <c r="C17" s="1">
        <v>216.07</v>
      </c>
      <c r="D17" s="1">
        <v>216.89</v>
      </c>
      <c r="E17" s="1">
        <v>215.89</v>
      </c>
      <c r="F17" s="1">
        <v>216.89</v>
      </c>
      <c r="G17" s="1">
        <f>testdata[[#This Row],[high]]-testdata[[#This Row],[low]]</f>
        <v>1</v>
      </c>
      <c r="H17" s="1">
        <f>ABS(testdata[[#This Row],[high]]-F16)</f>
        <v>1.8599999999999852</v>
      </c>
      <c r="I17" s="1">
        <f>ABS(testdata[[#This Row],[low]]-F16)</f>
        <v>0.85999999999998522</v>
      </c>
      <c r="J17" s="1">
        <f>MAX(testdata[[#This Row],[H-L]:[|L-pC|]])</f>
        <v>1.8599999999999852</v>
      </c>
      <c r="K17" s="10"/>
      <c r="L17" s="1"/>
      <c r="M17" s="1"/>
      <c r="N17" s="1"/>
      <c r="O17" s="1"/>
      <c r="P17" s="7"/>
      <c r="Q17" s="7"/>
      <c r="R17" s="7"/>
      <c r="S17" s="19"/>
      <c r="U17" s="2">
        <v>42760</v>
      </c>
      <c r="V17" s="7"/>
      <c r="W17" s="7"/>
      <c r="X17" s="19"/>
      <c r="Y17" t="str">
        <f t="shared" si="0"/>
        <v/>
      </c>
    </row>
    <row r="18" spans="1:25" x14ac:dyDescent="0.25">
      <c r="A18" s="5">
        <v>16</v>
      </c>
      <c r="B18" s="2">
        <v>42761</v>
      </c>
      <c r="C18" s="1">
        <v>216.73</v>
      </c>
      <c r="D18" s="1">
        <v>217.02</v>
      </c>
      <c r="E18" s="1">
        <v>216.36</v>
      </c>
      <c r="F18" s="1">
        <v>216.66</v>
      </c>
      <c r="G18" s="1">
        <f>testdata[[#This Row],[high]]-testdata[[#This Row],[low]]</f>
        <v>0.65999999999999659</v>
      </c>
      <c r="H18" s="1">
        <f>ABS(testdata[[#This Row],[high]]-F17)</f>
        <v>0.13000000000002387</v>
      </c>
      <c r="I18" s="1">
        <f>ABS(testdata[[#This Row],[low]]-F17)</f>
        <v>0.52999999999997272</v>
      </c>
      <c r="J18" s="1">
        <f>MAX(testdata[[#This Row],[H-L]:[|L-pC|]])</f>
        <v>0.65999999999999659</v>
      </c>
      <c r="K18" s="10"/>
      <c r="L18" s="1"/>
      <c r="M18" s="1"/>
      <c r="N18" s="1"/>
      <c r="O18" s="1"/>
      <c r="P18" s="7"/>
      <c r="Q18" s="7"/>
      <c r="R18" s="7"/>
      <c r="S18" s="19"/>
      <c r="U18" s="2">
        <v>42761</v>
      </c>
      <c r="V18" s="7"/>
      <c r="W18" s="7"/>
      <c r="X18" s="19"/>
      <c r="Y18" t="str">
        <f t="shared" si="0"/>
        <v/>
      </c>
    </row>
    <row r="19" spans="1:25" x14ac:dyDescent="0.25">
      <c r="A19" s="5">
        <v>17</v>
      </c>
      <c r="B19" s="2">
        <v>42762</v>
      </c>
      <c r="C19" s="1">
        <v>216.75</v>
      </c>
      <c r="D19" s="1">
        <v>216.91</v>
      </c>
      <c r="E19" s="1">
        <v>216.12</v>
      </c>
      <c r="F19" s="1">
        <v>216.32</v>
      </c>
      <c r="G19" s="1">
        <f>testdata[[#This Row],[high]]-testdata[[#This Row],[low]]</f>
        <v>0.78999999999999204</v>
      </c>
      <c r="H19" s="1">
        <f>ABS(testdata[[#This Row],[high]]-F18)</f>
        <v>0.25</v>
      </c>
      <c r="I19" s="1">
        <f>ABS(testdata[[#This Row],[low]]-F18)</f>
        <v>0.53999999999999204</v>
      </c>
      <c r="J19" s="1">
        <f>MAX(testdata[[#This Row],[H-L]:[|L-pC|]])</f>
        <v>0.78999999999999204</v>
      </c>
      <c r="K19" s="10"/>
      <c r="L19" s="1"/>
      <c r="M19" s="1"/>
      <c r="N19" s="1"/>
      <c r="O19" s="1"/>
      <c r="P19" s="7"/>
      <c r="Q19" s="7"/>
      <c r="R19" s="7"/>
      <c r="S19" s="19"/>
      <c r="U19" s="2">
        <v>42762</v>
      </c>
      <c r="V19" s="7"/>
      <c r="W19" s="7"/>
      <c r="X19" s="19"/>
      <c r="Y19" t="str">
        <f t="shared" si="0"/>
        <v/>
      </c>
    </row>
    <row r="20" spans="1:25" x14ac:dyDescent="0.25">
      <c r="A20" s="5">
        <v>18</v>
      </c>
      <c r="B20" s="2">
        <v>42765</v>
      </c>
      <c r="C20" s="1">
        <v>215.57</v>
      </c>
      <c r="D20" s="1">
        <v>215.59</v>
      </c>
      <c r="E20" s="1">
        <v>213.9</v>
      </c>
      <c r="F20" s="1">
        <v>214.98</v>
      </c>
      <c r="G20" s="1">
        <f>testdata[[#This Row],[high]]-testdata[[#This Row],[low]]</f>
        <v>1.6899999999999977</v>
      </c>
      <c r="H20" s="1">
        <f>ABS(testdata[[#This Row],[high]]-F19)</f>
        <v>0.72999999999998977</v>
      </c>
      <c r="I20" s="1">
        <f>ABS(testdata[[#This Row],[low]]-F19)</f>
        <v>2.4199999999999875</v>
      </c>
      <c r="J20" s="1">
        <f>MAX(testdata[[#This Row],[H-L]:[|L-pC|]])</f>
        <v>2.4199999999999875</v>
      </c>
      <c r="K20" s="10"/>
      <c r="L20" s="1"/>
      <c r="M20" s="1"/>
      <c r="N20" s="1"/>
      <c r="O20" s="1"/>
      <c r="P20" s="7"/>
      <c r="Q20" s="7"/>
      <c r="R20" s="7"/>
      <c r="S20" s="19"/>
      <c r="U20" s="2">
        <v>42765</v>
      </c>
      <c r="V20" s="7"/>
      <c r="W20" s="7"/>
      <c r="X20" s="19"/>
      <c r="Y20" t="str">
        <f t="shared" si="0"/>
        <v/>
      </c>
    </row>
    <row r="21" spans="1:25" x14ac:dyDescent="0.25">
      <c r="A21" s="5">
        <v>19</v>
      </c>
      <c r="B21" s="2">
        <v>42766</v>
      </c>
      <c r="C21" s="1">
        <v>214.44</v>
      </c>
      <c r="D21" s="1">
        <v>215.03</v>
      </c>
      <c r="E21" s="1">
        <v>213.82</v>
      </c>
      <c r="F21" s="1">
        <v>214.96</v>
      </c>
      <c r="G21" s="1">
        <f>testdata[[#This Row],[high]]-testdata[[#This Row],[low]]</f>
        <v>1.210000000000008</v>
      </c>
      <c r="H21" s="1">
        <f>ABS(testdata[[#This Row],[high]]-F20)</f>
        <v>5.0000000000011369E-2</v>
      </c>
      <c r="I21" s="1">
        <f>ABS(testdata[[#This Row],[low]]-F20)</f>
        <v>1.1599999999999966</v>
      </c>
      <c r="J21" s="1">
        <f>MAX(testdata[[#This Row],[H-L]:[|L-pC|]])</f>
        <v>1.210000000000008</v>
      </c>
      <c r="K21" s="10"/>
      <c r="L21" s="1"/>
      <c r="M21" s="1"/>
      <c r="N21" s="1"/>
      <c r="O21" s="1"/>
      <c r="P21" s="7"/>
      <c r="Q21" s="7"/>
      <c r="R21" s="7"/>
      <c r="S21" s="19"/>
      <c r="U21" s="2">
        <v>42766</v>
      </c>
      <c r="V21" s="7"/>
      <c r="W21" s="7"/>
      <c r="X21" s="19"/>
      <c r="Y21" t="str">
        <f t="shared" si="0"/>
        <v/>
      </c>
    </row>
    <row r="22" spans="1:25" x14ac:dyDescent="0.25">
      <c r="A22" s="5">
        <v>20</v>
      </c>
      <c r="B22" s="2">
        <v>42767</v>
      </c>
      <c r="C22" s="1">
        <v>215.65</v>
      </c>
      <c r="D22" s="1">
        <v>215.96</v>
      </c>
      <c r="E22" s="1">
        <v>214.4</v>
      </c>
      <c r="F22" s="1">
        <v>215.05</v>
      </c>
      <c r="G22" s="1">
        <f>testdata[[#This Row],[high]]-testdata[[#This Row],[low]]</f>
        <v>1.5600000000000023</v>
      </c>
      <c r="H22" s="1">
        <f>ABS(testdata[[#This Row],[high]]-F21)</f>
        <v>1</v>
      </c>
      <c r="I22" s="1">
        <f>ABS(testdata[[#This Row],[low]]-F21)</f>
        <v>0.56000000000000227</v>
      </c>
      <c r="J22" s="1">
        <f>MAX(testdata[[#This Row],[H-L]:[|L-pC|]])</f>
        <v>1.5600000000000023</v>
      </c>
      <c r="K22" s="17">
        <f>AVERAGE(J2:J22)</f>
        <v>1.3828571428571383</v>
      </c>
      <c r="L22" s="1">
        <f>testdata[[#This Row],[close]]+Multiplier*testdata[[#This Row],[ATR]]</f>
        <v>219.19857142857143</v>
      </c>
      <c r="M22" s="1">
        <f>testdata[[#This Row],[close]]-Multiplier*testdata[[#This Row],[ATR]]</f>
        <v>210.9014285714286</v>
      </c>
      <c r="N22" s="13">
        <f>testdata[[#This Row],[UpperE]]</f>
        <v>219.19857142857143</v>
      </c>
      <c r="O22" s="13">
        <f>testdata[[#This Row],[LowerE]]</f>
        <v>210.9014285714286</v>
      </c>
      <c r="P22" s="14">
        <f>IF(testdata[[#This Row],[close]]&gt;=F21,testdata[[#This Row],[Lower]],testdata[[#This Row],[Upper]])</f>
        <v>210.9014285714286</v>
      </c>
      <c r="Q22" s="7" t="e">
        <f>IF(testdata[[#This Row],[AtrStop]]=testdata[[#This Row],[Upper]],testdata[[#This Row],[Upper]],NA())</f>
        <v>#N/A</v>
      </c>
      <c r="R22" s="7">
        <f>IF(testdata[[#This Row],[AtrStop]]=testdata[[#This Row],[Lower]],testdata[[#This Row],[Lower]],NA())</f>
        <v>210.9014285714286</v>
      </c>
      <c r="S22" s="19">
        <f>IF(testdata[[#This Row],[close]]&lt;=testdata[[#This Row],[STpot]],testdata[[#This Row],[Upper]],testdata[[#This Row],[Lower]])</f>
        <v>210.9014285714286</v>
      </c>
      <c r="U22" s="2">
        <v>42767</v>
      </c>
      <c r="V22" s="7"/>
      <c r="W22" s="7">
        <v>210.90142857000001</v>
      </c>
      <c r="X22" s="19">
        <v>210.90142857000001</v>
      </c>
      <c r="Y22" t="str">
        <f>IF(ROUND(X22,8)&lt;&gt;ROUND(S22,8),"ERR","")</f>
        <v/>
      </c>
    </row>
    <row r="23" spans="1:25" x14ac:dyDescent="0.25">
      <c r="A23" s="5">
        <v>21</v>
      </c>
      <c r="B23" s="2">
        <v>42768</v>
      </c>
      <c r="C23" s="1">
        <v>214.65</v>
      </c>
      <c r="D23" s="1">
        <v>215.5</v>
      </c>
      <c r="E23" s="1">
        <v>214.29</v>
      </c>
      <c r="F23" s="1">
        <v>215.19</v>
      </c>
      <c r="G23" s="1">
        <f>testdata[[#This Row],[high]]-testdata[[#This Row],[low]]</f>
        <v>1.210000000000008</v>
      </c>
      <c r="H23" s="1">
        <f>ABS(testdata[[#This Row],[high]]-F22)</f>
        <v>0.44999999999998863</v>
      </c>
      <c r="I23" s="1">
        <f>ABS(testdata[[#This Row],[low]]-F22)</f>
        <v>0.76000000000001933</v>
      </c>
      <c r="J23" s="1">
        <f>MAX(testdata[[#This Row],[H-L]:[|L-pC|]])</f>
        <v>1.210000000000008</v>
      </c>
      <c r="K23" s="10">
        <f>(K22*20+testdata[[#This Row],[TR]])/21</f>
        <v>1.3746258503401321</v>
      </c>
      <c r="L23" s="1">
        <f>testdata[[#This Row],[close]]+Multiplier*testdata[[#This Row],[ATR]]</f>
        <v>219.3138775510204</v>
      </c>
      <c r="M23" s="1">
        <f>testdata[[#This Row],[close]]-Multiplier*testdata[[#This Row],[ATR]]</f>
        <v>211.0661224489796</v>
      </c>
      <c r="N23" s="1">
        <f>IF(OR(testdata[[#This Row],[UpperE]]&lt;N22,F22&gt;N22),testdata[[#This Row],[UpperE]],N22)</f>
        <v>219.19857142857143</v>
      </c>
      <c r="O23" s="1">
        <f>IF(OR(testdata[[#This Row],[LowerE]]&gt;O22,F22&lt;O22),testdata[[#This Row],[LowerE]],O22)</f>
        <v>211.0661224489796</v>
      </c>
      <c r="P23" s="7">
        <f>IF(S22=N22,testdata[[#This Row],[Upper]],testdata[[#This Row],[Lower]])</f>
        <v>211.0661224489796</v>
      </c>
      <c r="Q23" s="7" t="e">
        <f>IF(testdata[[#This Row],[AtrStop]]=testdata[[#This Row],[Upper]],testdata[[#This Row],[Upper]],NA())</f>
        <v>#N/A</v>
      </c>
      <c r="R23" s="7">
        <f>IF(testdata[[#This Row],[AtrStop]]=testdata[[#This Row],[Lower]],testdata[[#This Row],[Lower]],NA())</f>
        <v>211.0661224489796</v>
      </c>
      <c r="S23" s="19">
        <f>IF(testdata[[#This Row],[close]]&lt;=testdata[[#This Row],[STpot]],testdata[[#This Row],[Upper]],testdata[[#This Row],[Lower]])</f>
        <v>211.0661224489796</v>
      </c>
      <c r="U23" s="2">
        <v>42768</v>
      </c>
      <c r="V23" s="7"/>
      <c r="W23" s="7">
        <v>211.06612244999999</v>
      </c>
      <c r="X23" s="19">
        <v>211.06612244999999</v>
      </c>
      <c r="Y23" t="str">
        <f t="shared" si="0"/>
        <v/>
      </c>
    </row>
    <row r="24" spans="1:25" x14ac:dyDescent="0.25">
      <c r="A24" s="5">
        <v>22</v>
      </c>
      <c r="B24" s="2">
        <v>42769</v>
      </c>
      <c r="C24" s="1">
        <v>216.18</v>
      </c>
      <c r="D24" s="1">
        <v>216.87</v>
      </c>
      <c r="E24" s="1">
        <v>215.84</v>
      </c>
      <c r="F24" s="1">
        <v>216.67</v>
      </c>
      <c r="G24" s="1">
        <f>testdata[[#This Row],[high]]-testdata[[#This Row],[low]]</f>
        <v>1.0300000000000011</v>
      </c>
      <c r="H24" s="1">
        <f>ABS(testdata[[#This Row],[high]]-F23)</f>
        <v>1.6800000000000068</v>
      </c>
      <c r="I24" s="1">
        <f>ABS(testdata[[#This Row],[low]]-F23)</f>
        <v>0.65000000000000568</v>
      </c>
      <c r="J24" s="1">
        <f>MAX(testdata[[#This Row],[H-L]:[|L-pC|]])</f>
        <v>1.6800000000000068</v>
      </c>
      <c r="K24" s="10">
        <f>(K23*20+testdata[[#This Row],[TR]])/21</f>
        <v>1.389167476514412</v>
      </c>
      <c r="L24" s="1">
        <f>testdata[[#This Row],[close]]+Multiplier*testdata[[#This Row],[ATR]]</f>
        <v>220.83750242954324</v>
      </c>
      <c r="M24" s="1">
        <f>testdata[[#This Row],[close]]-Multiplier*testdata[[#This Row],[ATR]]</f>
        <v>212.50249757045674</v>
      </c>
      <c r="N24" s="1">
        <f>IF(OR(testdata[[#This Row],[UpperE]]&lt;N23,F23&gt;N23),testdata[[#This Row],[UpperE]],N23)</f>
        <v>219.19857142857143</v>
      </c>
      <c r="O24" s="1">
        <f>IF(OR(testdata[[#This Row],[LowerE]]&gt;O23,F23&lt;O23),testdata[[#This Row],[LowerE]],O23)</f>
        <v>212.50249757045674</v>
      </c>
      <c r="P24" s="7">
        <f>IF(S23=N23,testdata[[#This Row],[Upper]],testdata[[#This Row],[Lower]])</f>
        <v>212.50249757045674</v>
      </c>
      <c r="Q24" s="7" t="e">
        <f>IF(testdata[[#This Row],[AtrStop]]=testdata[[#This Row],[Upper]],testdata[[#This Row],[Upper]],NA())</f>
        <v>#N/A</v>
      </c>
      <c r="R24" s="7">
        <f>IF(testdata[[#This Row],[AtrStop]]=testdata[[#This Row],[Lower]],testdata[[#This Row],[Lower]],NA())</f>
        <v>212.50249757045674</v>
      </c>
      <c r="S24" s="19">
        <f>IF(testdata[[#This Row],[close]]&lt;=testdata[[#This Row],[STpot]],testdata[[#This Row],[Upper]],testdata[[#This Row],[Lower]])</f>
        <v>212.50249757045674</v>
      </c>
      <c r="U24" s="2">
        <v>42769</v>
      </c>
      <c r="V24" s="7"/>
      <c r="W24" s="7">
        <v>212.50249757</v>
      </c>
      <c r="X24" s="19">
        <v>212.50249757</v>
      </c>
      <c r="Y24" t="str">
        <f t="shared" si="0"/>
        <v/>
      </c>
    </row>
    <row r="25" spans="1:25" x14ac:dyDescent="0.25">
      <c r="A25" s="5">
        <v>23</v>
      </c>
      <c r="B25" s="2">
        <v>42772</v>
      </c>
      <c r="C25" s="1">
        <v>216.23</v>
      </c>
      <c r="D25" s="1">
        <v>216.66</v>
      </c>
      <c r="E25" s="1">
        <v>215.92</v>
      </c>
      <c r="F25" s="1">
        <v>216.28</v>
      </c>
      <c r="G25" s="1">
        <f>testdata[[#This Row],[high]]-testdata[[#This Row],[low]]</f>
        <v>0.74000000000000909</v>
      </c>
      <c r="H25" s="1">
        <f>ABS(testdata[[#This Row],[high]]-F24)</f>
        <v>9.9999999999909051E-3</v>
      </c>
      <c r="I25" s="1">
        <f>ABS(testdata[[#This Row],[low]]-F24)</f>
        <v>0.75</v>
      </c>
      <c r="J25" s="1">
        <f>MAX(testdata[[#This Row],[H-L]:[|L-pC|]])</f>
        <v>0.75</v>
      </c>
      <c r="K25" s="10">
        <f>(K24*20+testdata[[#This Row],[TR]])/21</f>
        <v>1.3587309300137258</v>
      </c>
      <c r="L25" s="1">
        <f>testdata[[#This Row],[close]]+Multiplier*testdata[[#This Row],[ATR]]</f>
        <v>220.35619279004118</v>
      </c>
      <c r="M25" s="1">
        <f>testdata[[#This Row],[close]]-Multiplier*testdata[[#This Row],[ATR]]</f>
        <v>212.20380720995882</v>
      </c>
      <c r="N25" s="1">
        <f>IF(OR(testdata[[#This Row],[UpperE]]&lt;N24,F24&gt;N24),testdata[[#This Row],[UpperE]],N24)</f>
        <v>219.19857142857143</v>
      </c>
      <c r="O25" s="1">
        <f>IF(OR(testdata[[#This Row],[LowerE]]&gt;O24,F24&lt;O24),testdata[[#This Row],[LowerE]],O24)</f>
        <v>212.50249757045674</v>
      </c>
      <c r="P25" s="7">
        <f>IF(S24=N24,testdata[[#This Row],[Upper]],testdata[[#This Row],[Lower]])</f>
        <v>212.50249757045674</v>
      </c>
      <c r="Q25" s="7" t="e">
        <f>IF(testdata[[#This Row],[AtrStop]]=testdata[[#This Row],[Upper]],testdata[[#This Row],[Upper]],NA())</f>
        <v>#N/A</v>
      </c>
      <c r="R25" s="7">
        <f>IF(testdata[[#This Row],[AtrStop]]=testdata[[#This Row],[Lower]],testdata[[#This Row],[Lower]],NA())</f>
        <v>212.50249757045674</v>
      </c>
      <c r="S25" s="19">
        <f>IF(testdata[[#This Row],[close]]&lt;=testdata[[#This Row],[STpot]],testdata[[#This Row],[Upper]],testdata[[#This Row],[Lower]])</f>
        <v>212.50249757045674</v>
      </c>
      <c r="U25" s="2">
        <v>42772</v>
      </c>
      <c r="V25" s="7"/>
      <c r="W25" s="7">
        <v>212.50249757</v>
      </c>
      <c r="X25" s="19">
        <v>212.50249757</v>
      </c>
      <c r="Y25" t="str">
        <f t="shared" si="0"/>
        <v/>
      </c>
    </row>
    <row r="26" spans="1:25" x14ac:dyDescent="0.25">
      <c r="A26" s="5">
        <v>24</v>
      </c>
      <c r="B26" s="2">
        <v>42773</v>
      </c>
      <c r="C26" s="1">
        <v>216.71</v>
      </c>
      <c r="D26" s="1">
        <v>216.97</v>
      </c>
      <c r="E26" s="1">
        <v>216.09</v>
      </c>
      <c r="F26" s="1">
        <v>216.29</v>
      </c>
      <c r="G26" s="1">
        <f>testdata[[#This Row],[high]]-testdata[[#This Row],[low]]</f>
        <v>0.87999999999999545</v>
      </c>
      <c r="H26" s="1">
        <f>ABS(testdata[[#This Row],[high]]-F25)</f>
        <v>0.68999999999999773</v>
      </c>
      <c r="I26" s="1">
        <f>ABS(testdata[[#This Row],[low]]-F25)</f>
        <v>0.18999999999999773</v>
      </c>
      <c r="J26" s="1">
        <f>MAX(testdata[[#This Row],[H-L]:[|L-pC|]])</f>
        <v>0.87999999999999545</v>
      </c>
      <c r="K26" s="10">
        <f>(K25*20+testdata[[#This Row],[TR]])/21</f>
        <v>1.3359342190606911</v>
      </c>
      <c r="L26" s="1">
        <f>testdata[[#This Row],[close]]+Multiplier*testdata[[#This Row],[ATR]]</f>
        <v>220.29780265718207</v>
      </c>
      <c r="M26" s="1">
        <f>testdata[[#This Row],[close]]-Multiplier*testdata[[#This Row],[ATR]]</f>
        <v>212.28219734281791</v>
      </c>
      <c r="N26" s="1">
        <f>IF(OR(testdata[[#This Row],[UpperE]]&lt;N25,F25&gt;N25),testdata[[#This Row],[UpperE]],N25)</f>
        <v>219.19857142857143</v>
      </c>
      <c r="O26" s="1">
        <f>IF(OR(testdata[[#This Row],[LowerE]]&gt;O25,F25&lt;O25),testdata[[#This Row],[LowerE]],O25)</f>
        <v>212.50249757045674</v>
      </c>
      <c r="P26" s="7">
        <f>IF(S25=N25,testdata[[#This Row],[Upper]],testdata[[#This Row],[Lower]])</f>
        <v>212.50249757045674</v>
      </c>
      <c r="Q26" s="7" t="e">
        <f>IF(testdata[[#This Row],[AtrStop]]=testdata[[#This Row],[Upper]],testdata[[#This Row],[Upper]],NA())</f>
        <v>#N/A</v>
      </c>
      <c r="R26" s="7">
        <f>IF(testdata[[#This Row],[AtrStop]]=testdata[[#This Row],[Lower]],testdata[[#This Row],[Lower]],NA())</f>
        <v>212.50249757045674</v>
      </c>
      <c r="S26" s="19">
        <f>IF(testdata[[#This Row],[close]]&lt;=testdata[[#This Row],[STpot]],testdata[[#This Row],[Upper]],testdata[[#This Row],[Lower]])</f>
        <v>212.50249757045674</v>
      </c>
      <c r="U26" s="2">
        <v>42773</v>
      </c>
      <c r="V26" s="7"/>
      <c r="W26" s="7">
        <v>212.50249757</v>
      </c>
      <c r="X26" s="19">
        <v>212.50249757</v>
      </c>
      <c r="Y26" t="str">
        <f t="shared" si="0"/>
        <v/>
      </c>
    </row>
    <row r="27" spans="1:25" x14ac:dyDescent="0.25">
      <c r="A27" s="5">
        <v>25</v>
      </c>
      <c r="B27" s="2">
        <v>42774</v>
      </c>
      <c r="C27" s="1">
        <v>215.98</v>
      </c>
      <c r="D27" s="1">
        <v>216.72</v>
      </c>
      <c r="E27" s="1">
        <v>215.7</v>
      </c>
      <c r="F27" s="1">
        <v>216.58</v>
      </c>
      <c r="G27" s="1">
        <f>testdata[[#This Row],[high]]-testdata[[#This Row],[low]]</f>
        <v>1.0200000000000102</v>
      </c>
      <c r="H27" s="1">
        <f>ABS(testdata[[#This Row],[high]]-F26)</f>
        <v>0.43000000000000682</v>
      </c>
      <c r="I27" s="1">
        <f>ABS(testdata[[#This Row],[low]]-F26)</f>
        <v>0.59000000000000341</v>
      </c>
      <c r="J27" s="1">
        <f>MAX(testdata[[#This Row],[H-L]:[|L-pC|]])</f>
        <v>1.0200000000000102</v>
      </c>
      <c r="K27" s="10">
        <f>(K26*20+testdata[[#This Row],[TR]])/21</f>
        <v>1.3208897324387538</v>
      </c>
      <c r="L27" s="1">
        <f>testdata[[#This Row],[close]]+Multiplier*testdata[[#This Row],[ATR]]</f>
        <v>220.54266919731629</v>
      </c>
      <c r="M27" s="1">
        <f>testdata[[#This Row],[close]]-Multiplier*testdata[[#This Row],[ATR]]</f>
        <v>212.61733080268374</v>
      </c>
      <c r="N27" s="1">
        <f>IF(OR(testdata[[#This Row],[UpperE]]&lt;N26,F26&gt;N26),testdata[[#This Row],[UpperE]],N26)</f>
        <v>219.19857142857143</v>
      </c>
      <c r="O27" s="1">
        <f>IF(OR(testdata[[#This Row],[LowerE]]&gt;O26,F26&lt;O26),testdata[[#This Row],[LowerE]],O26)</f>
        <v>212.61733080268374</v>
      </c>
      <c r="P27" s="7">
        <f>IF(S26=N26,testdata[[#This Row],[Upper]],testdata[[#This Row],[Lower]])</f>
        <v>212.61733080268374</v>
      </c>
      <c r="Q27" s="7" t="e">
        <f>IF(testdata[[#This Row],[AtrStop]]=testdata[[#This Row],[Upper]],testdata[[#This Row],[Upper]],NA())</f>
        <v>#N/A</v>
      </c>
      <c r="R27" s="7">
        <f>IF(testdata[[#This Row],[AtrStop]]=testdata[[#This Row],[Lower]],testdata[[#This Row],[Lower]],NA())</f>
        <v>212.61733080268374</v>
      </c>
      <c r="S27" s="19">
        <f>IF(testdata[[#This Row],[close]]&lt;=testdata[[#This Row],[STpot]],testdata[[#This Row],[Upper]],testdata[[#This Row],[Lower]])</f>
        <v>212.61733080268374</v>
      </c>
      <c r="U27" s="2">
        <v>42774</v>
      </c>
      <c r="V27" s="7"/>
      <c r="W27" s="7">
        <v>212.61733079999999</v>
      </c>
      <c r="X27" s="19">
        <v>212.61733079999999</v>
      </c>
      <c r="Y27" t="str">
        <f t="shared" si="0"/>
        <v/>
      </c>
    </row>
    <row r="28" spans="1:25" x14ac:dyDescent="0.25">
      <c r="A28" s="5">
        <v>26</v>
      </c>
      <c r="B28" s="2">
        <v>42775</v>
      </c>
      <c r="C28" s="1">
        <v>216.88</v>
      </c>
      <c r="D28" s="1">
        <v>218.19</v>
      </c>
      <c r="E28" s="1">
        <v>216.84</v>
      </c>
      <c r="F28" s="1">
        <v>217.86</v>
      </c>
      <c r="G28" s="1">
        <f>testdata[[#This Row],[high]]-testdata[[#This Row],[low]]</f>
        <v>1.3499999999999943</v>
      </c>
      <c r="H28" s="1">
        <f>ABS(testdata[[#This Row],[high]]-F27)</f>
        <v>1.6099999999999852</v>
      </c>
      <c r="I28" s="1">
        <f>ABS(testdata[[#This Row],[low]]-F27)</f>
        <v>0.25999999999999091</v>
      </c>
      <c r="J28" s="1">
        <f>MAX(testdata[[#This Row],[H-L]:[|L-pC|]])</f>
        <v>1.6099999999999852</v>
      </c>
      <c r="K28" s="10">
        <f>(K27*20+testdata[[#This Row],[TR]])/21</f>
        <v>1.3346568880369079</v>
      </c>
      <c r="L28" s="1">
        <f>testdata[[#This Row],[close]]+Multiplier*testdata[[#This Row],[ATR]]</f>
        <v>221.86397066411072</v>
      </c>
      <c r="M28" s="1">
        <f>testdata[[#This Row],[close]]-Multiplier*testdata[[#This Row],[ATR]]</f>
        <v>213.8560293358893</v>
      </c>
      <c r="N28" s="1">
        <f>IF(OR(testdata[[#This Row],[UpperE]]&lt;N27,F27&gt;N27),testdata[[#This Row],[UpperE]],N27)</f>
        <v>219.19857142857143</v>
      </c>
      <c r="O28" s="1">
        <f>IF(OR(testdata[[#This Row],[LowerE]]&gt;O27,F27&lt;O27),testdata[[#This Row],[LowerE]],O27)</f>
        <v>213.8560293358893</v>
      </c>
      <c r="P28" s="7">
        <f>IF(S27=N27,testdata[[#This Row],[Upper]],testdata[[#This Row],[Lower]])</f>
        <v>213.8560293358893</v>
      </c>
      <c r="Q28" s="7" t="e">
        <f>IF(testdata[[#This Row],[AtrStop]]=testdata[[#This Row],[Upper]],testdata[[#This Row],[Upper]],NA())</f>
        <v>#N/A</v>
      </c>
      <c r="R28" s="7">
        <f>IF(testdata[[#This Row],[AtrStop]]=testdata[[#This Row],[Lower]],testdata[[#This Row],[Lower]],NA())</f>
        <v>213.8560293358893</v>
      </c>
      <c r="S28" s="19">
        <f>IF(testdata[[#This Row],[close]]&lt;=testdata[[#This Row],[STpot]],testdata[[#This Row],[Upper]],testdata[[#This Row],[Lower]])</f>
        <v>213.8560293358893</v>
      </c>
      <c r="U28" s="2">
        <v>42775</v>
      </c>
      <c r="V28" s="7"/>
      <c r="W28" s="7">
        <v>213.85602933999999</v>
      </c>
      <c r="X28" s="19">
        <v>213.85602933999999</v>
      </c>
      <c r="Y28" t="str">
        <f t="shared" si="0"/>
        <v/>
      </c>
    </row>
    <row r="29" spans="1:25" x14ac:dyDescent="0.25">
      <c r="A29" s="5">
        <v>27</v>
      </c>
      <c r="B29" s="2">
        <v>42776</v>
      </c>
      <c r="C29" s="1">
        <v>218.24</v>
      </c>
      <c r="D29" s="1">
        <v>218.97</v>
      </c>
      <c r="E29" s="1">
        <v>217.88</v>
      </c>
      <c r="F29" s="1">
        <v>218.72</v>
      </c>
      <c r="G29" s="1">
        <f>testdata[[#This Row],[high]]-testdata[[#This Row],[low]]</f>
        <v>1.0900000000000034</v>
      </c>
      <c r="H29" s="1">
        <f>ABS(testdata[[#This Row],[high]]-F28)</f>
        <v>1.1099999999999852</v>
      </c>
      <c r="I29" s="1">
        <f>ABS(testdata[[#This Row],[low]]-F28)</f>
        <v>1.999999999998181E-2</v>
      </c>
      <c r="J29" s="1">
        <f>MAX(testdata[[#This Row],[H-L]:[|L-pC|]])</f>
        <v>1.1099999999999852</v>
      </c>
      <c r="K29" s="10">
        <f>(K28*20+testdata[[#This Row],[TR]])/21</f>
        <v>1.3239589409875305</v>
      </c>
      <c r="L29" s="1">
        <f>testdata[[#This Row],[close]]+Multiplier*testdata[[#This Row],[ATR]]</f>
        <v>222.6918768229626</v>
      </c>
      <c r="M29" s="1">
        <f>testdata[[#This Row],[close]]-Multiplier*testdata[[#This Row],[ATR]]</f>
        <v>214.7481231770374</v>
      </c>
      <c r="N29" s="1">
        <f>IF(OR(testdata[[#This Row],[UpperE]]&lt;N28,F28&gt;N28),testdata[[#This Row],[UpperE]],N28)</f>
        <v>219.19857142857143</v>
      </c>
      <c r="O29" s="1">
        <f>IF(OR(testdata[[#This Row],[LowerE]]&gt;O28,F28&lt;O28),testdata[[#This Row],[LowerE]],O28)</f>
        <v>214.7481231770374</v>
      </c>
      <c r="P29" s="7">
        <f>IF(S28=N28,testdata[[#This Row],[Upper]],testdata[[#This Row],[Lower]])</f>
        <v>214.7481231770374</v>
      </c>
      <c r="Q29" s="7" t="e">
        <f>IF(testdata[[#This Row],[AtrStop]]=testdata[[#This Row],[Upper]],testdata[[#This Row],[Upper]],NA())</f>
        <v>#N/A</v>
      </c>
      <c r="R29" s="7">
        <f>IF(testdata[[#This Row],[AtrStop]]=testdata[[#This Row],[Lower]],testdata[[#This Row],[Lower]],NA())</f>
        <v>214.7481231770374</v>
      </c>
      <c r="S29" s="19">
        <f>IF(testdata[[#This Row],[close]]&lt;=testdata[[#This Row],[STpot]],testdata[[#This Row],[Upper]],testdata[[#This Row],[Lower]])</f>
        <v>214.7481231770374</v>
      </c>
      <c r="U29" s="2">
        <v>42776</v>
      </c>
      <c r="V29" s="7"/>
      <c r="W29" s="7">
        <v>214.74812317999999</v>
      </c>
      <c r="X29" s="19">
        <v>214.74812317999999</v>
      </c>
      <c r="Y29" t="str">
        <f t="shared" si="0"/>
        <v/>
      </c>
    </row>
    <row r="30" spans="1:25" x14ac:dyDescent="0.25">
      <c r="A30" s="5">
        <v>28</v>
      </c>
      <c r="B30" s="2">
        <v>42779</v>
      </c>
      <c r="C30" s="1">
        <v>219.26</v>
      </c>
      <c r="D30" s="1">
        <v>220.19</v>
      </c>
      <c r="E30" s="1">
        <v>219.23</v>
      </c>
      <c r="F30" s="1">
        <v>219.91</v>
      </c>
      <c r="G30" s="1">
        <f>testdata[[#This Row],[high]]-testdata[[#This Row],[low]]</f>
        <v>0.96000000000000796</v>
      </c>
      <c r="H30" s="1">
        <f>ABS(testdata[[#This Row],[high]]-F29)</f>
        <v>1.4699999999999989</v>
      </c>
      <c r="I30" s="1">
        <f>ABS(testdata[[#This Row],[low]]-F29)</f>
        <v>0.50999999999999091</v>
      </c>
      <c r="J30" s="1">
        <f>MAX(testdata[[#This Row],[H-L]:[|L-pC|]])</f>
        <v>1.4699999999999989</v>
      </c>
      <c r="K30" s="10">
        <f>(K29*20+testdata[[#This Row],[TR]])/21</f>
        <v>1.3309132771309815</v>
      </c>
      <c r="L30" s="1">
        <f>testdata[[#This Row],[close]]+Multiplier*testdata[[#This Row],[ATR]]</f>
        <v>223.90273983139295</v>
      </c>
      <c r="M30" s="1">
        <f>testdata[[#This Row],[close]]-Multiplier*testdata[[#This Row],[ATR]]</f>
        <v>215.91726016860704</v>
      </c>
      <c r="N30" s="1">
        <f>IF(OR(testdata[[#This Row],[UpperE]]&lt;N29,F29&gt;N29),testdata[[#This Row],[UpperE]],N29)</f>
        <v>219.19857142857143</v>
      </c>
      <c r="O30" s="1">
        <f>IF(OR(testdata[[#This Row],[LowerE]]&gt;O29,F29&lt;O29),testdata[[#This Row],[LowerE]],O29)</f>
        <v>215.91726016860704</v>
      </c>
      <c r="P30" s="7">
        <f>IF(S29=N29,testdata[[#This Row],[Upper]],testdata[[#This Row],[Lower]])</f>
        <v>215.91726016860704</v>
      </c>
      <c r="Q30" s="7" t="e">
        <f>IF(testdata[[#This Row],[AtrStop]]=testdata[[#This Row],[Upper]],testdata[[#This Row],[Upper]],NA())</f>
        <v>#N/A</v>
      </c>
      <c r="R30" s="7">
        <f>IF(testdata[[#This Row],[AtrStop]]=testdata[[#This Row],[Lower]],testdata[[#This Row],[Lower]],NA())</f>
        <v>215.91726016860704</v>
      </c>
      <c r="S30" s="19">
        <f>IF(testdata[[#This Row],[close]]&lt;=testdata[[#This Row],[STpot]],testdata[[#This Row],[Upper]],testdata[[#This Row],[Lower]])</f>
        <v>215.91726016860704</v>
      </c>
      <c r="U30" s="2">
        <v>42779</v>
      </c>
      <c r="V30" s="7"/>
      <c r="W30" s="7">
        <v>215.91726016999999</v>
      </c>
      <c r="X30" s="19">
        <v>215.91726016999999</v>
      </c>
      <c r="Y30" t="str">
        <f t="shared" si="0"/>
        <v/>
      </c>
    </row>
    <row r="31" spans="1:25" x14ac:dyDescent="0.25">
      <c r="A31" s="5">
        <v>29</v>
      </c>
      <c r="B31" s="2">
        <v>42780</v>
      </c>
      <c r="C31" s="1">
        <v>219.71</v>
      </c>
      <c r="D31" s="1">
        <v>220.8</v>
      </c>
      <c r="E31" s="1">
        <v>219.33</v>
      </c>
      <c r="F31" s="1">
        <v>220.79</v>
      </c>
      <c r="G31" s="1">
        <f>testdata[[#This Row],[high]]-testdata[[#This Row],[low]]</f>
        <v>1.4699999999999989</v>
      </c>
      <c r="H31" s="1">
        <f>ABS(testdata[[#This Row],[high]]-F30)</f>
        <v>0.89000000000001478</v>
      </c>
      <c r="I31" s="1">
        <f>ABS(testdata[[#This Row],[low]]-F30)</f>
        <v>0.57999999999998408</v>
      </c>
      <c r="J31" s="1">
        <f>MAX(testdata[[#This Row],[H-L]:[|L-pC|]])</f>
        <v>1.4699999999999989</v>
      </c>
      <c r="K31" s="10">
        <f>(K30*20+testdata[[#This Row],[TR]])/21</f>
        <v>1.3375364544104587</v>
      </c>
      <c r="L31" s="1">
        <f>testdata[[#This Row],[close]]+Multiplier*testdata[[#This Row],[ATR]]</f>
        <v>224.80260936323137</v>
      </c>
      <c r="M31" s="1">
        <f>testdata[[#This Row],[close]]-Multiplier*testdata[[#This Row],[ATR]]</f>
        <v>216.77739063676862</v>
      </c>
      <c r="N31" s="1">
        <f>IF(OR(testdata[[#This Row],[UpperE]]&lt;N30,F30&gt;N30),testdata[[#This Row],[UpperE]],N30)</f>
        <v>224.80260936323137</v>
      </c>
      <c r="O31" s="1">
        <f>IF(OR(testdata[[#This Row],[LowerE]]&gt;O30,F30&lt;O30),testdata[[#This Row],[LowerE]],O30)</f>
        <v>216.77739063676862</v>
      </c>
      <c r="P31" s="7">
        <f>IF(S30=N30,testdata[[#This Row],[Upper]],testdata[[#This Row],[Lower]])</f>
        <v>216.77739063676862</v>
      </c>
      <c r="Q31" s="7" t="e">
        <f>IF(testdata[[#This Row],[AtrStop]]=testdata[[#This Row],[Upper]],testdata[[#This Row],[Upper]],NA())</f>
        <v>#N/A</v>
      </c>
      <c r="R31" s="7">
        <f>IF(testdata[[#This Row],[AtrStop]]=testdata[[#This Row],[Lower]],testdata[[#This Row],[Lower]],NA())</f>
        <v>216.77739063676862</v>
      </c>
      <c r="S31" s="19">
        <f>IF(testdata[[#This Row],[close]]&lt;=testdata[[#This Row],[STpot]],testdata[[#This Row],[Upper]],testdata[[#This Row],[Lower]])</f>
        <v>216.77739063676862</v>
      </c>
      <c r="U31" s="2">
        <v>42780</v>
      </c>
      <c r="V31" s="7"/>
      <c r="W31" s="7">
        <v>216.77739063999999</v>
      </c>
      <c r="X31" s="19">
        <v>216.77739063999999</v>
      </c>
      <c r="Y31" t="str">
        <f t="shared" si="0"/>
        <v/>
      </c>
    </row>
    <row r="32" spans="1:25" x14ac:dyDescent="0.25">
      <c r="A32" s="5">
        <v>30</v>
      </c>
      <c r="B32" s="2">
        <v>42781</v>
      </c>
      <c r="C32" s="1">
        <v>220.55</v>
      </c>
      <c r="D32" s="1">
        <v>222.15</v>
      </c>
      <c r="E32" s="1">
        <v>220.5</v>
      </c>
      <c r="F32" s="1">
        <v>221.94</v>
      </c>
      <c r="G32" s="1">
        <f>testdata[[#This Row],[high]]-testdata[[#This Row],[low]]</f>
        <v>1.6500000000000057</v>
      </c>
      <c r="H32" s="1">
        <f>ABS(testdata[[#This Row],[high]]-F31)</f>
        <v>1.3600000000000136</v>
      </c>
      <c r="I32" s="1">
        <f>ABS(testdata[[#This Row],[low]]-F31)</f>
        <v>0.28999999999999204</v>
      </c>
      <c r="J32" s="1">
        <f>MAX(testdata[[#This Row],[H-L]:[|L-pC|]])</f>
        <v>1.6500000000000057</v>
      </c>
      <c r="K32" s="10">
        <f>(K31*20+testdata[[#This Row],[TR]])/21</f>
        <v>1.3524156708671038</v>
      </c>
      <c r="L32" s="1">
        <f>testdata[[#This Row],[close]]+Multiplier*testdata[[#This Row],[ATR]]</f>
        <v>225.99724701260132</v>
      </c>
      <c r="M32" s="1">
        <f>testdata[[#This Row],[close]]-Multiplier*testdata[[#This Row],[ATR]]</f>
        <v>217.88275298739867</v>
      </c>
      <c r="N32" s="1">
        <f>IF(OR(testdata[[#This Row],[UpperE]]&lt;N31,F31&gt;N31),testdata[[#This Row],[UpperE]],N31)</f>
        <v>224.80260936323137</v>
      </c>
      <c r="O32" s="1">
        <f>IF(OR(testdata[[#This Row],[LowerE]]&gt;O31,F31&lt;O31),testdata[[#This Row],[LowerE]],O31)</f>
        <v>217.88275298739867</v>
      </c>
      <c r="P32" s="7">
        <f>IF(S31=N31,testdata[[#This Row],[Upper]],testdata[[#This Row],[Lower]])</f>
        <v>217.88275298739867</v>
      </c>
      <c r="Q32" s="7" t="e">
        <f>IF(testdata[[#This Row],[AtrStop]]=testdata[[#This Row],[Upper]],testdata[[#This Row],[Upper]],NA())</f>
        <v>#N/A</v>
      </c>
      <c r="R32" s="7">
        <f>IF(testdata[[#This Row],[AtrStop]]=testdata[[#This Row],[Lower]],testdata[[#This Row],[Lower]],NA())</f>
        <v>217.88275298739867</v>
      </c>
      <c r="S32" s="19">
        <f>IF(testdata[[#This Row],[close]]&lt;=testdata[[#This Row],[STpot]],testdata[[#This Row],[Upper]],testdata[[#This Row],[Lower]])</f>
        <v>217.88275298739867</v>
      </c>
      <c r="U32" s="2">
        <v>42781</v>
      </c>
      <c r="V32" s="7"/>
      <c r="W32" s="7">
        <v>217.88275299</v>
      </c>
      <c r="X32" s="19">
        <v>217.88275299</v>
      </c>
      <c r="Y32" t="str">
        <f t="shared" si="0"/>
        <v/>
      </c>
    </row>
    <row r="33" spans="1:25" x14ac:dyDescent="0.25">
      <c r="A33" s="5">
        <v>31</v>
      </c>
      <c r="B33" s="2">
        <v>42782</v>
      </c>
      <c r="C33" s="1">
        <v>221.98</v>
      </c>
      <c r="D33" s="1">
        <v>222.16</v>
      </c>
      <c r="E33" s="1">
        <v>220.93</v>
      </c>
      <c r="F33" s="1">
        <v>221.75</v>
      </c>
      <c r="G33" s="1">
        <f>testdata[[#This Row],[high]]-testdata[[#This Row],[low]]</f>
        <v>1.2299999999999898</v>
      </c>
      <c r="H33" s="1">
        <f>ABS(testdata[[#This Row],[high]]-F32)</f>
        <v>0.21999999999999886</v>
      </c>
      <c r="I33" s="1">
        <f>ABS(testdata[[#This Row],[low]]-F32)</f>
        <v>1.0099999999999909</v>
      </c>
      <c r="J33" s="1">
        <f>MAX(testdata[[#This Row],[H-L]:[|L-pC|]])</f>
        <v>1.2299999999999898</v>
      </c>
      <c r="K33" s="10">
        <f>(K32*20+testdata[[#This Row],[TR]])/21</f>
        <v>1.346586353206765</v>
      </c>
      <c r="L33" s="1">
        <f>testdata[[#This Row],[close]]+Multiplier*testdata[[#This Row],[ATR]]</f>
        <v>225.78975905962028</v>
      </c>
      <c r="M33" s="1">
        <f>testdata[[#This Row],[close]]-Multiplier*testdata[[#This Row],[ATR]]</f>
        <v>217.71024094037972</v>
      </c>
      <c r="N33" s="1">
        <f>IF(OR(testdata[[#This Row],[UpperE]]&lt;N32,F32&gt;N32),testdata[[#This Row],[UpperE]],N32)</f>
        <v>224.80260936323137</v>
      </c>
      <c r="O33" s="1">
        <f>IF(OR(testdata[[#This Row],[LowerE]]&gt;O32,F32&lt;O32),testdata[[#This Row],[LowerE]],O32)</f>
        <v>217.88275298739867</v>
      </c>
      <c r="P33" s="7">
        <f>IF(S32=N32,testdata[[#This Row],[Upper]],testdata[[#This Row],[Lower]])</f>
        <v>217.88275298739867</v>
      </c>
      <c r="Q33" s="7" t="e">
        <f>IF(testdata[[#This Row],[AtrStop]]=testdata[[#This Row],[Upper]],testdata[[#This Row],[Upper]],NA())</f>
        <v>#N/A</v>
      </c>
      <c r="R33" s="7">
        <f>IF(testdata[[#This Row],[AtrStop]]=testdata[[#This Row],[Lower]],testdata[[#This Row],[Lower]],NA())</f>
        <v>217.88275298739867</v>
      </c>
      <c r="S33" s="19">
        <f>IF(testdata[[#This Row],[close]]&lt;=testdata[[#This Row],[STpot]],testdata[[#This Row],[Upper]],testdata[[#This Row],[Lower]])</f>
        <v>217.88275298739867</v>
      </c>
      <c r="U33" s="2">
        <v>42782</v>
      </c>
      <c r="V33" s="7"/>
      <c r="W33" s="7">
        <v>217.88275299</v>
      </c>
      <c r="X33" s="19">
        <v>217.88275299</v>
      </c>
      <c r="Y33" t="str">
        <f t="shared" si="0"/>
        <v/>
      </c>
    </row>
    <row r="34" spans="1:25" x14ac:dyDescent="0.25">
      <c r="A34" s="5">
        <v>32</v>
      </c>
      <c r="B34" s="2">
        <v>42783</v>
      </c>
      <c r="C34" s="1">
        <v>221.03</v>
      </c>
      <c r="D34" s="1">
        <v>222.1</v>
      </c>
      <c r="E34" s="1">
        <v>221.01</v>
      </c>
      <c r="F34" s="1">
        <v>222.1</v>
      </c>
      <c r="G34" s="1">
        <f>testdata[[#This Row],[high]]-testdata[[#This Row],[low]]</f>
        <v>1.0900000000000034</v>
      </c>
      <c r="H34" s="1">
        <f>ABS(testdata[[#This Row],[high]]-F33)</f>
        <v>0.34999999999999432</v>
      </c>
      <c r="I34" s="1">
        <f>ABS(testdata[[#This Row],[low]]-F33)</f>
        <v>0.74000000000000909</v>
      </c>
      <c r="J34" s="1">
        <f>MAX(testdata[[#This Row],[H-L]:[|L-pC|]])</f>
        <v>1.0900000000000034</v>
      </c>
      <c r="K34" s="10">
        <f>(K33*20+testdata[[#This Row],[TR]])/21</f>
        <v>1.3343679554350145</v>
      </c>
      <c r="L34" s="1">
        <f>testdata[[#This Row],[close]]+Multiplier*testdata[[#This Row],[ATR]]</f>
        <v>226.10310386630505</v>
      </c>
      <c r="M34" s="1">
        <f>testdata[[#This Row],[close]]-Multiplier*testdata[[#This Row],[ATR]]</f>
        <v>218.09689613369494</v>
      </c>
      <c r="N34" s="1">
        <f>IF(OR(testdata[[#This Row],[UpperE]]&lt;N33,F33&gt;N33),testdata[[#This Row],[UpperE]],N33)</f>
        <v>224.80260936323137</v>
      </c>
      <c r="O34" s="1">
        <f>IF(OR(testdata[[#This Row],[LowerE]]&gt;O33,F33&lt;O33),testdata[[#This Row],[LowerE]],O33)</f>
        <v>218.09689613369494</v>
      </c>
      <c r="P34" s="7">
        <f>IF(S33=N33,testdata[[#This Row],[Upper]],testdata[[#This Row],[Lower]])</f>
        <v>218.09689613369494</v>
      </c>
      <c r="Q34" s="7" t="e">
        <f>IF(testdata[[#This Row],[AtrStop]]=testdata[[#This Row],[Upper]],testdata[[#This Row],[Upper]],NA())</f>
        <v>#N/A</v>
      </c>
      <c r="R34" s="7">
        <f>IF(testdata[[#This Row],[AtrStop]]=testdata[[#This Row],[Lower]],testdata[[#This Row],[Lower]],NA())</f>
        <v>218.09689613369494</v>
      </c>
      <c r="S34" s="19">
        <f>IF(testdata[[#This Row],[close]]&lt;=testdata[[#This Row],[STpot]],testdata[[#This Row],[Upper]],testdata[[#This Row],[Lower]])</f>
        <v>218.09689613369494</v>
      </c>
      <c r="U34" s="2">
        <v>42783</v>
      </c>
      <c r="V34" s="7"/>
      <c r="W34" s="7">
        <v>218.09689613</v>
      </c>
      <c r="X34" s="19">
        <v>218.09689613</v>
      </c>
      <c r="Y34" t="str">
        <f t="shared" si="0"/>
        <v/>
      </c>
    </row>
    <row r="35" spans="1:25" x14ac:dyDescent="0.25">
      <c r="A35" s="5">
        <v>33</v>
      </c>
      <c r="B35" s="2">
        <v>42787</v>
      </c>
      <c r="C35" s="1">
        <v>222.51</v>
      </c>
      <c r="D35" s="1">
        <v>223.62</v>
      </c>
      <c r="E35" s="1">
        <v>222.5</v>
      </c>
      <c r="F35" s="1">
        <v>223.43</v>
      </c>
      <c r="G35" s="1">
        <f>testdata[[#This Row],[high]]-testdata[[#This Row],[low]]</f>
        <v>1.1200000000000045</v>
      </c>
      <c r="H35" s="1">
        <f>ABS(testdata[[#This Row],[high]]-F34)</f>
        <v>1.5200000000000102</v>
      </c>
      <c r="I35" s="1">
        <f>ABS(testdata[[#This Row],[low]]-F34)</f>
        <v>0.40000000000000568</v>
      </c>
      <c r="J35" s="1">
        <f>MAX(testdata[[#This Row],[H-L]:[|L-pC|]])</f>
        <v>1.5200000000000102</v>
      </c>
      <c r="K35" s="10">
        <f>(K34*20+testdata[[#This Row],[TR]])/21</f>
        <v>1.3432075766047764</v>
      </c>
      <c r="L35" s="1">
        <f>testdata[[#This Row],[close]]+Multiplier*testdata[[#This Row],[ATR]]</f>
        <v>227.45962272981433</v>
      </c>
      <c r="M35" s="1">
        <f>testdata[[#This Row],[close]]-Multiplier*testdata[[#This Row],[ATR]]</f>
        <v>219.40037727018569</v>
      </c>
      <c r="N35" s="1">
        <f>IF(OR(testdata[[#This Row],[UpperE]]&lt;N34,F34&gt;N34),testdata[[#This Row],[UpperE]],N34)</f>
        <v>224.80260936323137</v>
      </c>
      <c r="O35" s="1">
        <f>IF(OR(testdata[[#This Row],[LowerE]]&gt;O34,F34&lt;O34),testdata[[#This Row],[LowerE]],O34)</f>
        <v>219.40037727018569</v>
      </c>
      <c r="P35" s="7">
        <f>IF(S34=N34,testdata[[#This Row],[Upper]],testdata[[#This Row],[Lower]])</f>
        <v>219.40037727018569</v>
      </c>
      <c r="Q35" s="7" t="e">
        <f>IF(testdata[[#This Row],[AtrStop]]=testdata[[#This Row],[Upper]],testdata[[#This Row],[Upper]],NA())</f>
        <v>#N/A</v>
      </c>
      <c r="R35" s="7">
        <f>IF(testdata[[#This Row],[AtrStop]]=testdata[[#This Row],[Lower]],testdata[[#This Row],[Lower]],NA())</f>
        <v>219.40037727018569</v>
      </c>
      <c r="S35" s="19">
        <f>IF(testdata[[#This Row],[close]]&lt;=testdata[[#This Row],[STpot]],testdata[[#This Row],[Upper]],testdata[[#This Row],[Lower]])</f>
        <v>219.40037727018569</v>
      </c>
      <c r="U35" s="2">
        <v>42787</v>
      </c>
      <c r="V35" s="7"/>
      <c r="W35" s="7">
        <v>219.40037727000001</v>
      </c>
      <c r="X35" s="19">
        <v>219.40037727000001</v>
      </c>
      <c r="Y35" t="str">
        <f t="shared" si="0"/>
        <v/>
      </c>
    </row>
    <row r="36" spans="1:25" x14ac:dyDescent="0.25">
      <c r="A36" s="5">
        <v>34</v>
      </c>
      <c r="B36" s="2">
        <v>42788</v>
      </c>
      <c r="C36" s="1">
        <v>222.98</v>
      </c>
      <c r="D36" s="1">
        <v>223.47</v>
      </c>
      <c r="E36" s="1">
        <v>222.8</v>
      </c>
      <c r="F36" s="1">
        <v>223.23</v>
      </c>
      <c r="G36" s="1">
        <f>testdata[[#This Row],[high]]-testdata[[#This Row],[low]]</f>
        <v>0.66999999999998749</v>
      </c>
      <c r="H36" s="1">
        <f>ABS(testdata[[#This Row],[high]]-F35)</f>
        <v>3.9999999999992042E-2</v>
      </c>
      <c r="I36" s="1">
        <f>ABS(testdata[[#This Row],[low]]-F35)</f>
        <v>0.62999999999999545</v>
      </c>
      <c r="J36" s="1">
        <f>MAX(testdata[[#This Row],[H-L]:[|L-pC|]])</f>
        <v>0.66999999999998749</v>
      </c>
      <c r="K36" s="10">
        <f>(K35*20+testdata[[#This Row],[TR]])/21</f>
        <v>1.3111500729569292</v>
      </c>
      <c r="L36" s="1">
        <f>testdata[[#This Row],[close]]+Multiplier*testdata[[#This Row],[ATR]]</f>
        <v>227.16345021887076</v>
      </c>
      <c r="M36" s="1">
        <f>testdata[[#This Row],[close]]-Multiplier*testdata[[#This Row],[ATR]]</f>
        <v>219.29654978112922</v>
      </c>
      <c r="N36" s="1">
        <f>IF(OR(testdata[[#This Row],[UpperE]]&lt;N35,F35&gt;N35),testdata[[#This Row],[UpperE]],N35)</f>
        <v>224.80260936323137</v>
      </c>
      <c r="O36" s="1">
        <f>IF(OR(testdata[[#This Row],[LowerE]]&gt;O35,F35&lt;O35),testdata[[#This Row],[LowerE]],O35)</f>
        <v>219.40037727018569</v>
      </c>
      <c r="P36" s="7">
        <f>IF(S35=N35,testdata[[#This Row],[Upper]],testdata[[#This Row],[Lower]])</f>
        <v>219.40037727018569</v>
      </c>
      <c r="Q36" s="7" t="e">
        <f>IF(testdata[[#This Row],[AtrStop]]=testdata[[#This Row],[Upper]],testdata[[#This Row],[Upper]],NA())</f>
        <v>#N/A</v>
      </c>
      <c r="R36" s="7">
        <f>IF(testdata[[#This Row],[AtrStop]]=testdata[[#This Row],[Lower]],testdata[[#This Row],[Lower]],NA())</f>
        <v>219.40037727018569</v>
      </c>
      <c r="S36" s="19">
        <f>IF(testdata[[#This Row],[close]]&lt;=testdata[[#This Row],[STpot]],testdata[[#This Row],[Upper]],testdata[[#This Row],[Lower]])</f>
        <v>219.40037727018569</v>
      </c>
      <c r="U36" s="2">
        <v>42788</v>
      </c>
      <c r="V36" s="7"/>
      <c r="W36" s="7">
        <v>219.40037727000001</v>
      </c>
      <c r="X36" s="19">
        <v>219.40037727000001</v>
      </c>
      <c r="Y36" t="str">
        <f t="shared" si="0"/>
        <v/>
      </c>
    </row>
    <row r="37" spans="1:25" x14ac:dyDescent="0.25">
      <c r="A37" s="5">
        <v>35</v>
      </c>
      <c r="B37" s="2">
        <v>42789</v>
      </c>
      <c r="C37" s="1">
        <v>223.79</v>
      </c>
      <c r="D37" s="1">
        <v>223.81</v>
      </c>
      <c r="E37" s="1">
        <v>222.55</v>
      </c>
      <c r="F37" s="1">
        <v>223.38</v>
      </c>
      <c r="G37" s="1">
        <f>testdata[[#This Row],[high]]-testdata[[#This Row],[low]]</f>
        <v>1.2599999999999909</v>
      </c>
      <c r="H37" s="1">
        <f>ABS(testdata[[#This Row],[high]]-F36)</f>
        <v>0.58000000000001251</v>
      </c>
      <c r="I37" s="1">
        <f>ABS(testdata[[#This Row],[low]]-F36)</f>
        <v>0.6799999999999784</v>
      </c>
      <c r="J37" s="1">
        <f>MAX(testdata[[#This Row],[H-L]:[|L-pC|]])</f>
        <v>1.2599999999999909</v>
      </c>
      <c r="K37" s="10">
        <f>(K36*20+testdata[[#This Row],[TR]])/21</f>
        <v>1.308714355197075</v>
      </c>
      <c r="L37" s="1">
        <f>testdata[[#This Row],[close]]+Multiplier*testdata[[#This Row],[ATR]]</f>
        <v>227.30614306559121</v>
      </c>
      <c r="M37" s="1">
        <f>testdata[[#This Row],[close]]-Multiplier*testdata[[#This Row],[ATR]]</f>
        <v>219.45385693440878</v>
      </c>
      <c r="N37" s="1">
        <f>IF(OR(testdata[[#This Row],[UpperE]]&lt;N36,F36&gt;N36),testdata[[#This Row],[UpperE]],N36)</f>
        <v>224.80260936323137</v>
      </c>
      <c r="O37" s="1">
        <f>IF(OR(testdata[[#This Row],[LowerE]]&gt;O36,F36&lt;O36),testdata[[#This Row],[LowerE]],O36)</f>
        <v>219.45385693440878</v>
      </c>
      <c r="P37" s="7">
        <f>IF(S36=N36,testdata[[#This Row],[Upper]],testdata[[#This Row],[Lower]])</f>
        <v>219.45385693440878</v>
      </c>
      <c r="Q37" s="7" t="e">
        <f>IF(testdata[[#This Row],[AtrStop]]=testdata[[#This Row],[Upper]],testdata[[#This Row],[Upper]],NA())</f>
        <v>#N/A</v>
      </c>
      <c r="R37" s="7">
        <f>IF(testdata[[#This Row],[AtrStop]]=testdata[[#This Row],[Lower]],testdata[[#This Row],[Lower]],NA())</f>
        <v>219.45385693440878</v>
      </c>
      <c r="S37" s="19">
        <f>IF(testdata[[#This Row],[close]]&lt;=testdata[[#This Row],[STpot]],testdata[[#This Row],[Upper]],testdata[[#This Row],[Lower]])</f>
        <v>219.45385693440878</v>
      </c>
      <c r="U37" s="2">
        <v>42789</v>
      </c>
      <c r="V37" s="7"/>
      <c r="W37" s="7">
        <v>219.45385693</v>
      </c>
      <c r="X37" s="19">
        <v>219.45385693</v>
      </c>
      <c r="Y37" t="str">
        <f t="shared" si="0"/>
        <v/>
      </c>
    </row>
    <row r="38" spans="1:25" x14ac:dyDescent="0.25">
      <c r="A38" s="5">
        <v>36</v>
      </c>
      <c r="B38" s="2">
        <v>42790</v>
      </c>
      <c r="C38" s="1">
        <v>222.45</v>
      </c>
      <c r="D38" s="1">
        <v>223.71</v>
      </c>
      <c r="E38" s="1">
        <v>222.41</v>
      </c>
      <c r="F38" s="1">
        <v>223.66</v>
      </c>
      <c r="G38" s="1">
        <f>testdata[[#This Row],[high]]-testdata[[#This Row],[low]]</f>
        <v>1.3000000000000114</v>
      </c>
      <c r="H38" s="1">
        <f>ABS(testdata[[#This Row],[high]]-F37)</f>
        <v>0.33000000000001251</v>
      </c>
      <c r="I38" s="1">
        <f>ABS(testdata[[#This Row],[low]]-F37)</f>
        <v>0.96999999999999886</v>
      </c>
      <c r="J38" s="1">
        <f>MAX(testdata[[#This Row],[H-L]:[|L-pC|]])</f>
        <v>1.3000000000000114</v>
      </c>
      <c r="K38" s="10">
        <f>(K37*20+testdata[[#This Row],[TR]])/21</f>
        <v>1.3082993859019769</v>
      </c>
      <c r="L38" s="1">
        <f>testdata[[#This Row],[close]]+Multiplier*testdata[[#This Row],[ATR]]</f>
        <v>227.58489815770594</v>
      </c>
      <c r="M38" s="1">
        <f>testdata[[#This Row],[close]]-Multiplier*testdata[[#This Row],[ATR]]</f>
        <v>219.73510184229406</v>
      </c>
      <c r="N38" s="1">
        <f>IF(OR(testdata[[#This Row],[UpperE]]&lt;N37,F37&gt;N37),testdata[[#This Row],[UpperE]],N37)</f>
        <v>224.80260936323137</v>
      </c>
      <c r="O38" s="1">
        <f>IF(OR(testdata[[#This Row],[LowerE]]&gt;O37,F37&lt;O37),testdata[[#This Row],[LowerE]],O37)</f>
        <v>219.73510184229406</v>
      </c>
      <c r="P38" s="7">
        <f>IF(S37=N37,testdata[[#This Row],[Upper]],testdata[[#This Row],[Lower]])</f>
        <v>219.73510184229406</v>
      </c>
      <c r="Q38" s="7" t="e">
        <f>IF(testdata[[#This Row],[AtrStop]]=testdata[[#This Row],[Upper]],testdata[[#This Row],[Upper]],NA())</f>
        <v>#N/A</v>
      </c>
      <c r="R38" s="7">
        <f>IF(testdata[[#This Row],[AtrStop]]=testdata[[#This Row],[Lower]],testdata[[#This Row],[Lower]],NA())</f>
        <v>219.73510184229406</v>
      </c>
      <c r="S38" s="19">
        <f>IF(testdata[[#This Row],[close]]&lt;=testdata[[#This Row],[STpot]],testdata[[#This Row],[Upper]],testdata[[#This Row],[Lower]])</f>
        <v>219.73510184229406</v>
      </c>
      <c r="U38" s="2">
        <v>42790</v>
      </c>
      <c r="V38" s="7"/>
      <c r="W38" s="7">
        <v>219.73510184</v>
      </c>
      <c r="X38" s="19">
        <v>219.73510184</v>
      </c>
      <c r="Y38" t="str">
        <f t="shared" si="0"/>
        <v/>
      </c>
    </row>
    <row r="39" spans="1:25" x14ac:dyDescent="0.25">
      <c r="A39" s="5">
        <v>37</v>
      </c>
      <c r="B39" s="2">
        <v>42793</v>
      </c>
      <c r="C39" s="1">
        <v>223.57</v>
      </c>
      <c r="D39" s="1">
        <v>224.2</v>
      </c>
      <c r="E39" s="1">
        <v>223.29</v>
      </c>
      <c r="F39" s="1">
        <v>224.01</v>
      </c>
      <c r="G39" s="1">
        <f>testdata[[#This Row],[high]]-testdata[[#This Row],[low]]</f>
        <v>0.90999999999999659</v>
      </c>
      <c r="H39" s="1">
        <f>ABS(testdata[[#This Row],[high]]-F38)</f>
        <v>0.53999999999999204</v>
      </c>
      <c r="I39" s="1">
        <f>ABS(testdata[[#This Row],[low]]-F38)</f>
        <v>0.37000000000000455</v>
      </c>
      <c r="J39" s="1">
        <f>MAX(testdata[[#This Row],[H-L]:[|L-pC|]])</f>
        <v>0.90999999999999659</v>
      </c>
      <c r="K39" s="10">
        <f>(K38*20+testdata[[#This Row],[TR]])/21</f>
        <v>1.289332748478073</v>
      </c>
      <c r="L39" s="1">
        <f>testdata[[#This Row],[close]]+Multiplier*testdata[[#This Row],[ATR]]</f>
        <v>227.87799824543421</v>
      </c>
      <c r="M39" s="1">
        <f>testdata[[#This Row],[close]]-Multiplier*testdata[[#This Row],[ATR]]</f>
        <v>220.14200175456577</v>
      </c>
      <c r="N39" s="1">
        <f>IF(OR(testdata[[#This Row],[UpperE]]&lt;N38,F38&gt;N38),testdata[[#This Row],[UpperE]],N38)</f>
        <v>224.80260936323137</v>
      </c>
      <c r="O39" s="1">
        <f>IF(OR(testdata[[#This Row],[LowerE]]&gt;O38,F38&lt;O38),testdata[[#This Row],[LowerE]],O38)</f>
        <v>220.14200175456577</v>
      </c>
      <c r="P39" s="7">
        <f>IF(S38=N38,testdata[[#This Row],[Upper]],testdata[[#This Row],[Lower]])</f>
        <v>220.14200175456577</v>
      </c>
      <c r="Q39" s="7" t="e">
        <f>IF(testdata[[#This Row],[AtrStop]]=testdata[[#This Row],[Upper]],testdata[[#This Row],[Upper]],NA())</f>
        <v>#N/A</v>
      </c>
      <c r="R39" s="7">
        <f>IF(testdata[[#This Row],[AtrStop]]=testdata[[#This Row],[Lower]],testdata[[#This Row],[Lower]],NA())</f>
        <v>220.14200175456577</v>
      </c>
      <c r="S39" s="19">
        <f>IF(testdata[[#This Row],[close]]&lt;=testdata[[#This Row],[STpot]],testdata[[#This Row],[Upper]],testdata[[#This Row],[Lower]])</f>
        <v>220.14200175456577</v>
      </c>
      <c r="U39" s="2">
        <v>42793</v>
      </c>
      <c r="V39" s="7"/>
      <c r="W39" s="7">
        <v>220.14200174999999</v>
      </c>
      <c r="X39" s="19">
        <v>220.14200174999999</v>
      </c>
      <c r="Y39" t="str">
        <f t="shared" si="0"/>
        <v/>
      </c>
    </row>
    <row r="40" spans="1:25" x14ac:dyDescent="0.25">
      <c r="A40" s="5">
        <v>38</v>
      </c>
      <c r="B40" s="2">
        <v>42794</v>
      </c>
      <c r="C40" s="1">
        <v>223.6</v>
      </c>
      <c r="D40" s="1">
        <v>223.86</v>
      </c>
      <c r="E40" s="1">
        <v>222.98</v>
      </c>
      <c r="F40" s="1">
        <v>223.41</v>
      </c>
      <c r="G40" s="1">
        <f>testdata[[#This Row],[high]]-testdata[[#This Row],[low]]</f>
        <v>0.88000000000002387</v>
      </c>
      <c r="H40" s="1">
        <f>ABS(testdata[[#This Row],[high]]-F39)</f>
        <v>0.14999999999997726</v>
      </c>
      <c r="I40" s="1">
        <f>ABS(testdata[[#This Row],[low]]-F39)</f>
        <v>1.0300000000000011</v>
      </c>
      <c r="J40" s="1">
        <f>MAX(testdata[[#This Row],[H-L]:[|L-pC|]])</f>
        <v>1.0300000000000011</v>
      </c>
      <c r="K40" s="10">
        <f>(K39*20+testdata[[#This Row],[TR]])/21</f>
        <v>1.2769835699791172</v>
      </c>
      <c r="L40" s="1">
        <f>testdata[[#This Row],[close]]+Multiplier*testdata[[#This Row],[ATR]]</f>
        <v>227.24095070993735</v>
      </c>
      <c r="M40" s="1">
        <f>testdata[[#This Row],[close]]-Multiplier*testdata[[#This Row],[ATR]]</f>
        <v>219.57904929006264</v>
      </c>
      <c r="N40" s="1">
        <f>IF(OR(testdata[[#This Row],[UpperE]]&lt;N39,F39&gt;N39),testdata[[#This Row],[UpperE]],N39)</f>
        <v>224.80260936323137</v>
      </c>
      <c r="O40" s="1">
        <f>IF(OR(testdata[[#This Row],[LowerE]]&gt;O39,F39&lt;O39),testdata[[#This Row],[LowerE]],O39)</f>
        <v>220.14200175456577</v>
      </c>
      <c r="P40" s="7">
        <f>IF(S39=N39,testdata[[#This Row],[Upper]],testdata[[#This Row],[Lower]])</f>
        <v>220.14200175456577</v>
      </c>
      <c r="Q40" s="7" t="e">
        <f>IF(testdata[[#This Row],[AtrStop]]=testdata[[#This Row],[Upper]],testdata[[#This Row],[Upper]],NA())</f>
        <v>#N/A</v>
      </c>
      <c r="R40" s="7">
        <f>IF(testdata[[#This Row],[AtrStop]]=testdata[[#This Row],[Lower]],testdata[[#This Row],[Lower]],NA())</f>
        <v>220.14200175456577</v>
      </c>
      <c r="S40" s="19">
        <f>IF(testdata[[#This Row],[close]]&lt;=testdata[[#This Row],[STpot]],testdata[[#This Row],[Upper]],testdata[[#This Row],[Lower]])</f>
        <v>220.14200175456577</v>
      </c>
      <c r="U40" s="2">
        <v>42794</v>
      </c>
      <c r="V40" s="7"/>
      <c r="W40" s="7">
        <v>220.14200174999999</v>
      </c>
      <c r="X40" s="19">
        <v>220.14200174999999</v>
      </c>
      <c r="Y40" t="str">
        <f t="shared" si="0"/>
        <v/>
      </c>
    </row>
    <row r="41" spans="1:25" x14ac:dyDescent="0.25">
      <c r="A41" s="5">
        <v>39</v>
      </c>
      <c r="B41" s="2">
        <v>42795</v>
      </c>
      <c r="C41" s="1">
        <v>225.22</v>
      </c>
      <c r="D41" s="1">
        <v>227.04</v>
      </c>
      <c r="E41" s="1">
        <v>225.2</v>
      </c>
      <c r="F41" s="1">
        <v>226.53</v>
      </c>
      <c r="G41" s="1">
        <f>testdata[[#This Row],[high]]-testdata[[#This Row],[low]]</f>
        <v>1.8400000000000034</v>
      </c>
      <c r="H41" s="1">
        <f>ABS(testdata[[#This Row],[high]]-F40)</f>
        <v>3.6299999999999955</v>
      </c>
      <c r="I41" s="1">
        <f>ABS(testdata[[#This Row],[low]]-F40)</f>
        <v>1.789999999999992</v>
      </c>
      <c r="J41" s="1">
        <f>MAX(testdata[[#This Row],[H-L]:[|L-pC|]])</f>
        <v>3.6299999999999955</v>
      </c>
      <c r="K41" s="10">
        <f>(K40*20+testdata[[#This Row],[TR]])/21</f>
        <v>1.389031971408683</v>
      </c>
      <c r="L41" s="1">
        <f>testdata[[#This Row],[close]]+Multiplier*testdata[[#This Row],[ATR]]</f>
        <v>230.69709591422605</v>
      </c>
      <c r="M41" s="1">
        <f>testdata[[#This Row],[close]]-Multiplier*testdata[[#This Row],[ATR]]</f>
        <v>222.36290408577395</v>
      </c>
      <c r="N41" s="1">
        <f>IF(OR(testdata[[#This Row],[UpperE]]&lt;N40,F40&gt;N40),testdata[[#This Row],[UpperE]],N40)</f>
        <v>224.80260936323137</v>
      </c>
      <c r="O41" s="1">
        <f>IF(OR(testdata[[#This Row],[LowerE]]&gt;O40,F40&lt;O40),testdata[[#This Row],[LowerE]],O40)</f>
        <v>222.36290408577395</v>
      </c>
      <c r="P41" s="7">
        <f>IF(S40=N40,testdata[[#This Row],[Upper]],testdata[[#This Row],[Lower]])</f>
        <v>222.36290408577395</v>
      </c>
      <c r="Q41" s="7" t="e">
        <f>IF(testdata[[#This Row],[AtrStop]]=testdata[[#This Row],[Upper]],testdata[[#This Row],[Upper]],NA())</f>
        <v>#N/A</v>
      </c>
      <c r="R41" s="7">
        <f>IF(testdata[[#This Row],[AtrStop]]=testdata[[#This Row],[Lower]],testdata[[#This Row],[Lower]],NA())</f>
        <v>222.36290408577395</v>
      </c>
      <c r="S41" s="19">
        <f>IF(testdata[[#This Row],[close]]&lt;=testdata[[#This Row],[STpot]],testdata[[#This Row],[Upper]],testdata[[#This Row],[Lower]])</f>
        <v>222.36290408577395</v>
      </c>
      <c r="U41" s="2">
        <v>42795</v>
      </c>
      <c r="V41" s="7"/>
      <c r="W41" s="7">
        <v>222.36290409</v>
      </c>
      <c r="X41" s="19">
        <v>222.36290409</v>
      </c>
      <c r="Y41" t="str">
        <f t="shared" si="0"/>
        <v/>
      </c>
    </row>
    <row r="42" spans="1:25" x14ac:dyDescent="0.25">
      <c r="A42" s="5">
        <v>40</v>
      </c>
      <c r="B42" s="2">
        <v>42796</v>
      </c>
      <c r="C42" s="1">
        <v>226.33</v>
      </c>
      <c r="D42" s="1">
        <v>226.34</v>
      </c>
      <c r="E42" s="1">
        <v>225.05</v>
      </c>
      <c r="F42" s="1">
        <v>225.11</v>
      </c>
      <c r="G42" s="1">
        <f>testdata[[#This Row],[high]]-testdata[[#This Row],[low]]</f>
        <v>1.289999999999992</v>
      </c>
      <c r="H42" s="1">
        <f>ABS(testdata[[#This Row],[high]]-F41)</f>
        <v>0.18999999999999773</v>
      </c>
      <c r="I42" s="1">
        <f>ABS(testdata[[#This Row],[low]]-F41)</f>
        <v>1.4799999999999898</v>
      </c>
      <c r="J42" s="1">
        <f>MAX(testdata[[#This Row],[H-L]:[|L-pC|]])</f>
        <v>1.4799999999999898</v>
      </c>
      <c r="K42" s="10">
        <f>(K41*20+testdata[[#This Row],[TR]])/21</f>
        <v>1.3933637822939833</v>
      </c>
      <c r="L42" s="1">
        <f>testdata[[#This Row],[close]]+Multiplier*testdata[[#This Row],[ATR]]</f>
        <v>229.29009134688195</v>
      </c>
      <c r="M42" s="1">
        <f>testdata[[#This Row],[close]]-Multiplier*testdata[[#This Row],[ATR]]</f>
        <v>220.92990865311808</v>
      </c>
      <c r="N42" s="1">
        <f>IF(OR(testdata[[#This Row],[UpperE]]&lt;N41,F41&gt;N41),testdata[[#This Row],[UpperE]],N41)</f>
        <v>229.29009134688195</v>
      </c>
      <c r="O42" s="1">
        <f>IF(OR(testdata[[#This Row],[LowerE]]&gt;O41,F41&lt;O41),testdata[[#This Row],[LowerE]],O41)</f>
        <v>222.36290408577395</v>
      </c>
      <c r="P42" s="7">
        <f>IF(S41=N41,testdata[[#This Row],[Upper]],testdata[[#This Row],[Lower]])</f>
        <v>222.36290408577395</v>
      </c>
      <c r="Q42" s="7" t="e">
        <f>IF(testdata[[#This Row],[AtrStop]]=testdata[[#This Row],[Upper]],testdata[[#This Row],[Upper]],NA())</f>
        <v>#N/A</v>
      </c>
      <c r="R42" s="7">
        <f>IF(testdata[[#This Row],[AtrStop]]=testdata[[#This Row],[Lower]],testdata[[#This Row],[Lower]],NA())</f>
        <v>222.36290408577395</v>
      </c>
      <c r="S42" s="19">
        <f>IF(testdata[[#This Row],[close]]&lt;=testdata[[#This Row],[STpot]],testdata[[#This Row],[Upper]],testdata[[#This Row],[Lower]])</f>
        <v>222.36290408577395</v>
      </c>
      <c r="U42" s="2">
        <v>42796</v>
      </c>
      <c r="V42" s="7"/>
      <c r="W42" s="7">
        <v>222.36290409</v>
      </c>
      <c r="X42" s="19">
        <v>222.36290409</v>
      </c>
      <c r="Y42" t="str">
        <f t="shared" si="0"/>
        <v/>
      </c>
    </row>
    <row r="43" spans="1:25" x14ac:dyDescent="0.25">
      <c r="A43" s="5">
        <v>41</v>
      </c>
      <c r="B43" s="2">
        <v>42797</v>
      </c>
      <c r="C43" s="1">
        <v>225.01</v>
      </c>
      <c r="D43" s="1">
        <v>225.43</v>
      </c>
      <c r="E43" s="1">
        <v>224.6</v>
      </c>
      <c r="F43" s="1">
        <v>225.25</v>
      </c>
      <c r="G43" s="1">
        <f>testdata[[#This Row],[high]]-testdata[[#This Row],[low]]</f>
        <v>0.83000000000001251</v>
      </c>
      <c r="H43" s="1">
        <f>ABS(testdata[[#This Row],[high]]-F42)</f>
        <v>0.31999999999999318</v>
      </c>
      <c r="I43" s="1">
        <f>ABS(testdata[[#This Row],[low]]-F42)</f>
        <v>0.51000000000001933</v>
      </c>
      <c r="J43" s="1">
        <f>MAX(testdata[[#This Row],[H-L]:[|L-pC|]])</f>
        <v>0.83000000000001251</v>
      </c>
      <c r="K43" s="10">
        <f>(K42*20+testdata[[#This Row],[TR]])/21</f>
        <v>1.3665369355180799</v>
      </c>
      <c r="L43" s="1">
        <f>testdata[[#This Row],[close]]+Multiplier*testdata[[#This Row],[ATR]]</f>
        <v>229.34961080655424</v>
      </c>
      <c r="M43" s="1">
        <f>testdata[[#This Row],[close]]-Multiplier*testdata[[#This Row],[ATR]]</f>
        <v>221.15038919344576</v>
      </c>
      <c r="N43" s="1">
        <f>IF(OR(testdata[[#This Row],[UpperE]]&lt;N42,F42&gt;N42),testdata[[#This Row],[UpperE]],N42)</f>
        <v>229.29009134688195</v>
      </c>
      <c r="O43" s="1">
        <f>IF(OR(testdata[[#This Row],[LowerE]]&gt;O42,F42&lt;O42),testdata[[#This Row],[LowerE]],O42)</f>
        <v>222.36290408577395</v>
      </c>
      <c r="P43" s="7">
        <f>IF(S42=N42,testdata[[#This Row],[Upper]],testdata[[#This Row],[Lower]])</f>
        <v>222.36290408577395</v>
      </c>
      <c r="Q43" s="7" t="e">
        <f>IF(testdata[[#This Row],[AtrStop]]=testdata[[#This Row],[Upper]],testdata[[#This Row],[Upper]],NA())</f>
        <v>#N/A</v>
      </c>
      <c r="R43" s="7">
        <f>IF(testdata[[#This Row],[AtrStop]]=testdata[[#This Row],[Lower]],testdata[[#This Row],[Lower]],NA())</f>
        <v>222.36290408577395</v>
      </c>
      <c r="S43" s="19">
        <f>IF(testdata[[#This Row],[close]]&lt;=testdata[[#This Row],[STpot]],testdata[[#This Row],[Upper]],testdata[[#This Row],[Lower]])</f>
        <v>222.36290408577395</v>
      </c>
      <c r="U43" s="2">
        <v>42797</v>
      </c>
      <c r="V43" s="7"/>
      <c r="W43" s="7">
        <v>222.36290409</v>
      </c>
      <c r="X43" s="19">
        <v>222.36290409</v>
      </c>
      <c r="Y43" t="str">
        <f t="shared" si="0"/>
        <v/>
      </c>
    </row>
    <row r="44" spans="1:25" x14ac:dyDescent="0.25">
      <c r="A44" s="5">
        <v>42</v>
      </c>
      <c r="B44" s="2">
        <v>42800</v>
      </c>
      <c r="C44" s="1">
        <v>224.38</v>
      </c>
      <c r="D44" s="1">
        <v>224.97</v>
      </c>
      <c r="E44" s="1">
        <v>223.92</v>
      </c>
      <c r="F44" s="1">
        <v>224.58</v>
      </c>
      <c r="G44" s="1">
        <f>testdata[[#This Row],[high]]-testdata[[#This Row],[low]]</f>
        <v>1.0500000000000114</v>
      </c>
      <c r="H44" s="1">
        <f>ABS(testdata[[#This Row],[high]]-F43)</f>
        <v>0.28000000000000114</v>
      </c>
      <c r="I44" s="1">
        <f>ABS(testdata[[#This Row],[low]]-F43)</f>
        <v>1.3300000000000125</v>
      </c>
      <c r="J44" s="1">
        <f>MAX(testdata[[#This Row],[H-L]:[|L-pC|]])</f>
        <v>1.3300000000000125</v>
      </c>
      <c r="K44" s="10">
        <f>(K43*20+testdata[[#This Row],[TR]])/21</f>
        <v>1.364797081445791</v>
      </c>
      <c r="L44" s="1">
        <f>testdata[[#This Row],[close]]+Multiplier*testdata[[#This Row],[ATR]]</f>
        <v>228.67439124433739</v>
      </c>
      <c r="M44" s="1">
        <f>testdata[[#This Row],[close]]-Multiplier*testdata[[#This Row],[ATR]]</f>
        <v>220.48560875566264</v>
      </c>
      <c r="N44" s="1">
        <f>IF(OR(testdata[[#This Row],[UpperE]]&lt;N43,F43&gt;N43),testdata[[#This Row],[UpperE]],N43)</f>
        <v>228.67439124433739</v>
      </c>
      <c r="O44" s="1">
        <f>IF(OR(testdata[[#This Row],[LowerE]]&gt;O43,F43&lt;O43),testdata[[#This Row],[LowerE]],O43)</f>
        <v>222.36290408577395</v>
      </c>
      <c r="P44" s="7">
        <f>IF(S43=N43,testdata[[#This Row],[Upper]],testdata[[#This Row],[Lower]])</f>
        <v>222.36290408577395</v>
      </c>
      <c r="Q44" s="7" t="e">
        <f>IF(testdata[[#This Row],[AtrStop]]=testdata[[#This Row],[Upper]],testdata[[#This Row],[Upper]],NA())</f>
        <v>#N/A</v>
      </c>
      <c r="R44" s="7">
        <f>IF(testdata[[#This Row],[AtrStop]]=testdata[[#This Row],[Lower]],testdata[[#This Row],[Lower]],NA())</f>
        <v>222.36290408577395</v>
      </c>
      <c r="S44" s="19">
        <f>IF(testdata[[#This Row],[close]]&lt;=testdata[[#This Row],[STpot]],testdata[[#This Row],[Upper]],testdata[[#This Row],[Lower]])</f>
        <v>222.36290408577395</v>
      </c>
      <c r="U44" s="2">
        <v>42800</v>
      </c>
      <c r="V44" s="7"/>
      <c r="W44" s="7">
        <v>222.36290409</v>
      </c>
      <c r="X44" s="19">
        <v>222.36290409</v>
      </c>
      <c r="Y44" t="str">
        <f t="shared" si="0"/>
        <v/>
      </c>
    </row>
    <row r="45" spans="1:25" x14ac:dyDescent="0.25">
      <c r="A45" s="5">
        <v>43</v>
      </c>
      <c r="B45" s="2">
        <v>42801</v>
      </c>
      <c r="C45" s="1">
        <v>224.25</v>
      </c>
      <c r="D45" s="1">
        <v>224.64</v>
      </c>
      <c r="E45" s="1">
        <v>223.68</v>
      </c>
      <c r="F45" s="1">
        <v>223.91</v>
      </c>
      <c r="G45" s="1">
        <f>testdata[[#This Row],[high]]-testdata[[#This Row],[low]]</f>
        <v>0.95999999999997954</v>
      </c>
      <c r="H45" s="1">
        <f>ABS(testdata[[#This Row],[high]]-F44)</f>
        <v>5.9999999999973852E-2</v>
      </c>
      <c r="I45" s="1">
        <f>ABS(testdata[[#This Row],[low]]-F44)</f>
        <v>0.90000000000000568</v>
      </c>
      <c r="J45" s="1">
        <f>MAX(testdata[[#This Row],[H-L]:[|L-pC|]])</f>
        <v>0.95999999999997954</v>
      </c>
      <c r="K45" s="10">
        <f>(K44*20+testdata[[#This Row],[TR]])/21</f>
        <v>1.3455210299483713</v>
      </c>
      <c r="L45" s="1">
        <f>testdata[[#This Row],[close]]+Multiplier*testdata[[#This Row],[ATR]]</f>
        <v>227.94656308984511</v>
      </c>
      <c r="M45" s="1">
        <f>testdata[[#This Row],[close]]-Multiplier*testdata[[#This Row],[ATR]]</f>
        <v>219.87343691015488</v>
      </c>
      <c r="N45" s="1">
        <f>IF(OR(testdata[[#This Row],[UpperE]]&lt;N44,F44&gt;N44),testdata[[#This Row],[UpperE]],N44)</f>
        <v>227.94656308984511</v>
      </c>
      <c r="O45" s="1">
        <f>IF(OR(testdata[[#This Row],[LowerE]]&gt;O44,F44&lt;O44),testdata[[#This Row],[LowerE]],O44)</f>
        <v>222.36290408577395</v>
      </c>
      <c r="P45" s="7">
        <f>IF(S44=N44,testdata[[#This Row],[Upper]],testdata[[#This Row],[Lower]])</f>
        <v>222.36290408577395</v>
      </c>
      <c r="Q45" s="7" t="e">
        <f>IF(testdata[[#This Row],[AtrStop]]=testdata[[#This Row],[Upper]],testdata[[#This Row],[Upper]],NA())</f>
        <v>#N/A</v>
      </c>
      <c r="R45" s="7">
        <f>IF(testdata[[#This Row],[AtrStop]]=testdata[[#This Row],[Lower]],testdata[[#This Row],[Lower]],NA())</f>
        <v>222.36290408577395</v>
      </c>
      <c r="S45" s="19">
        <f>IF(testdata[[#This Row],[close]]&lt;=testdata[[#This Row],[STpot]],testdata[[#This Row],[Upper]],testdata[[#This Row],[Lower]])</f>
        <v>222.36290408577395</v>
      </c>
      <c r="U45" s="2">
        <v>42801</v>
      </c>
      <c r="V45" s="7"/>
      <c r="W45" s="7">
        <v>222.36290409</v>
      </c>
      <c r="X45" s="19">
        <v>222.36290409</v>
      </c>
      <c r="Y45" t="str">
        <f t="shared" si="0"/>
        <v/>
      </c>
    </row>
    <row r="46" spans="1:25" x14ac:dyDescent="0.25">
      <c r="A46" s="5">
        <v>44</v>
      </c>
      <c r="B46" s="2">
        <v>42802</v>
      </c>
      <c r="C46" s="1">
        <v>224.23</v>
      </c>
      <c r="D46" s="1">
        <v>224.51</v>
      </c>
      <c r="E46" s="1">
        <v>223.34</v>
      </c>
      <c r="F46" s="1">
        <v>223.49</v>
      </c>
      <c r="G46" s="1">
        <f>testdata[[#This Row],[high]]-testdata[[#This Row],[low]]</f>
        <v>1.1699999999999875</v>
      </c>
      <c r="H46" s="1">
        <f>ABS(testdata[[#This Row],[high]]-F45)</f>
        <v>0.59999999999999432</v>
      </c>
      <c r="I46" s="1">
        <f>ABS(testdata[[#This Row],[low]]-F45)</f>
        <v>0.56999999999999318</v>
      </c>
      <c r="J46" s="1">
        <f>MAX(testdata[[#This Row],[H-L]:[|L-pC|]])</f>
        <v>1.1699999999999875</v>
      </c>
      <c r="K46" s="10">
        <f>(K45*20+testdata[[#This Row],[TR]])/21</f>
        <v>1.337162885665115</v>
      </c>
      <c r="L46" s="1">
        <f>testdata[[#This Row],[close]]+Multiplier*testdata[[#This Row],[ATR]]</f>
        <v>227.50148865699535</v>
      </c>
      <c r="M46" s="1">
        <f>testdata[[#This Row],[close]]-Multiplier*testdata[[#This Row],[ATR]]</f>
        <v>219.47851134300467</v>
      </c>
      <c r="N46" s="1">
        <f>IF(OR(testdata[[#This Row],[UpperE]]&lt;N45,F45&gt;N45),testdata[[#This Row],[UpperE]],N45)</f>
        <v>227.50148865699535</v>
      </c>
      <c r="O46" s="1">
        <f>IF(OR(testdata[[#This Row],[LowerE]]&gt;O45,F45&lt;O45),testdata[[#This Row],[LowerE]],O45)</f>
        <v>222.36290408577395</v>
      </c>
      <c r="P46" s="7">
        <f>IF(S45=N45,testdata[[#This Row],[Upper]],testdata[[#This Row],[Lower]])</f>
        <v>222.36290408577395</v>
      </c>
      <c r="Q46" s="7" t="e">
        <f>IF(testdata[[#This Row],[AtrStop]]=testdata[[#This Row],[Upper]],testdata[[#This Row],[Upper]],NA())</f>
        <v>#N/A</v>
      </c>
      <c r="R46" s="7">
        <f>IF(testdata[[#This Row],[AtrStop]]=testdata[[#This Row],[Lower]],testdata[[#This Row],[Lower]],NA())</f>
        <v>222.36290408577395</v>
      </c>
      <c r="S46" s="19">
        <f>IF(testdata[[#This Row],[close]]&lt;=testdata[[#This Row],[STpot]],testdata[[#This Row],[Upper]],testdata[[#This Row],[Lower]])</f>
        <v>222.36290408577395</v>
      </c>
      <c r="U46" s="2">
        <v>42802</v>
      </c>
      <c r="V46" s="7"/>
      <c r="W46" s="7">
        <v>222.36290409</v>
      </c>
      <c r="X46" s="19">
        <v>222.36290409</v>
      </c>
      <c r="Y46" t="str">
        <f t="shared" si="0"/>
        <v/>
      </c>
    </row>
    <row r="47" spans="1:25" x14ac:dyDescent="0.25">
      <c r="A47" s="5">
        <v>45</v>
      </c>
      <c r="B47" s="2">
        <v>42803</v>
      </c>
      <c r="C47" s="1">
        <v>223.62</v>
      </c>
      <c r="D47" s="1">
        <v>224.13</v>
      </c>
      <c r="E47" s="1">
        <v>222.72</v>
      </c>
      <c r="F47" s="1">
        <v>223.78</v>
      </c>
      <c r="G47" s="1">
        <f>testdata[[#This Row],[high]]-testdata[[#This Row],[low]]</f>
        <v>1.4099999999999966</v>
      </c>
      <c r="H47" s="1">
        <f>ABS(testdata[[#This Row],[high]]-F46)</f>
        <v>0.63999999999998636</v>
      </c>
      <c r="I47" s="1">
        <f>ABS(testdata[[#This Row],[low]]-F46)</f>
        <v>0.77000000000001023</v>
      </c>
      <c r="J47" s="1">
        <f>MAX(testdata[[#This Row],[H-L]:[|L-pC|]])</f>
        <v>1.4099999999999966</v>
      </c>
      <c r="K47" s="10">
        <f>(K46*20+testdata[[#This Row],[TR]])/21</f>
        <v>1.3406313196810618</v>
      </c>
      <c r="L47" s="1">
        <f>testdata[[#This Row],[close]]+Multiplier*testdata[[#This Row],[ATR]]</f>
        <v>227.80189395904318</v>
      </c>
      <c r="M47" s="1">
        <f>testdata[[#This Row],[close]]-Multiplier*testdata[[#This Row],[ATR]]</f>
        <v>219.75810604095682</v>
      </c>
      <c r="N47" s="1">
        <f>IF(OR(testdata[[#This Row],[UpperE]]&lt;N46,F46&gt;N46),testdata[[#This Row],[UpperE]],N46)</f>
        <v>227.50148865699535</v>
      </c>
      <c r="O47" s="1">
        <f>IF(OR(testdata[[#This Row],[LowerE]]&gt;O46,F46&lt;O46),testdata[[#This Row],[LowerE]],O46)</f>
        <v>222.36290408577395</v>
      </c>
      <c r="P47" s="7">
        <f>IF(S46=N46,testdata[[#This Row],[Upper]],testdata[[#This Row],[Lower]])</f>
        <v>222.36290408577395</v>
      </c>
      <c r="Q47" s="7" t="e">
        <f>IF(testdata[[#This Row],[AtrStop]]=testdata[[#This Row],[Upper]],testdata[[#This Row],[Upper]],NA())</f>
        <v>#N/A</v>
      </c>
      <c r="R47" s="7">
        <f>IF(testdata[[#This Row],[AtrStop]]=testdata[[#This Row],[Lower]],testdata[[#This Row],[Lower]],NA())</f>
        <v>222.36290408577395</v>
      </c>
      <c r="S47" s="19">
        <f>IF(testdata[[#This Row],[close]]&lt;=testdata[[#This Row],[STpot]],testdata[[#This Row],[Upper]],testdata[[#This Row],[Lower]])</f>
        <v>222.36290408577395</v>
      </c>
      <c r="U47" s="2">
        <v>42803</v>
      </c>
      <c r="V47" s="7"/>
      <c r="W47" s="7">
        <v>222.36290409</v>
      </c>
      <c r="X47" s="19">
        <v>222.36290409</v>
      </c>
      <c r="Y47" t="str">
        <f t="shared" si="0"/>
        <v/>
      </c>
    </row>
    <row r="48" spans="1:25" x14ac:dyDescent="0.25">
      <c r="A48" s="5">
        <v>46</v>
      </c>
      <c r="B48" s="2">
        <v>42804</v>
      </c>
      <c r="C48" s="1">
        <v>224.82</v>
      </c>
      <c r="D48" s="1">
        <v>224.87</v>
      </c>
      <c r="E48" s="1">
        <v>223.52</v>
      </c>
      <c r="F48" s="1">
        <v>224.56</v>
      </c>
      <c r="G48" s="1">
        <f>testdata[[#This Row],[high]]-testdata[[#This Row],[low]]</f>
        <v>1.3499999999999943</v>
      </c>
      <c r="H48" s="1">
        <f>ABS(testdata[[#This Row],[high]]-F47)</f>
        <v>1.0900000000000034</v>
      </c>
      <c r="I48" s="1">
        <f>ABS(testdata[[#This Row],[low]]-F47)</f>
        <v>0.25999999999999091</v>
      </c>
      <c r="J48" s="1">
        <f>MAX(testdata[[#This Row],[H-L]:[|L-pC|]])</f>
        <v>1.3499999999999943</v>
      </c>
      <c r="K48" s="10">
        <f>(K47*20+testdata[[#This Row],[TR]])/21</f>
        <v>1.3410774473152967</v>
      </c>
      <c r="L48" s="1">
        <f>testdata[[#This Row],[close]]+Multiplier*testdata[[#This Row],[ATR]]</f>
        <v>228.58323234194589</v>
      </c>
      <c r="M48" s="1">
        <f>testdata[[#This Row],[close]]-Multiplier*testdata[[#This Row],[ATR]]</f>
        <v>220.53676765805412</v>
      </c>
      <c r="N48" s="1">
        <f>IF(OR(testdata[[#This Row],[UpperE]]&lt;N47,F47&gt;N47),testdata[[#This Row],[UpperE]],N47)</f>
        <v>227.50148865699535</v>
      </c>
      <c r="O48" s="1">
        <f>IF(OR(testdata[[#This Row],[LowerE]]&gt;O47,F47&lt;O47),testdata[[#This Row],[LowerE]],O47)</f>
        <v>222.36290408577395</v>
      </c>
      <c r="P48" s="7">
        <f>IF(S47=N47,testdata[[#This Row],[Upper]],testdata[[#This Row],[Lower]])</f>
        <v>222.36290408577395</v>
      </c>
      <c r="Q48" s="7" t="e">
        <f>IF(testdata[[#This Row],[AtrStop]]=testdata[[#This Row],[Upper]],testdata[[#This Row],[Upper]],NA())</f>
        <v>#N/A</v>
      </c>
      <c r="R48" s="7">
        <f>IF(testdata[[#This Row],[AtrStop]]=testdata[[#This Row],[Lower]],testdata[[#This Row],[Lower]],NA())</f>
        <v>222.36290408577395</v>
      </c>
      <c r="S48" s="19">
        <f>IF(testdata[[#This Row],[close]]&lt;=testdata[[#This Row],[STpot]],testdata[[#This Row],[Upper]],testdata[[#This Row],[Lower]])</f>
        <v>222.36290408577395</v>
      </c>
      <c r="U48" s="2">
        <v>42804</v>
      </c>
      <c r="V48" s="7"/>
      <c r="W48" s="7">
        <v>222.36290409</v>
      </c>
      <c r="X48" s="19">
        <v>222.36290409</v>
      </c>
      <c r="Y48" t="str">
        <f t="shared" si="0"/>
        <v/>
      </c>
    </row>
    <row r="49" spans="1:25" x14ac:dyDescent="0.25">
      <c r="A49" s="5">
        <v>47</v>
      </c>
      <c r="B49" s="2">
        <v>42807</v>
      </c>
      <c r="C49" s="1">
        <v>224.49</v>
      </c>
      <c r="D49" s="1">
        <v>224.72</v>
      </c>
      <c r="E49" s="1">
        <v>224.13</v>
      </c>
      <c r="F49" s="1">
        <v>224.67</v>
      </c>
      <c r="G49" s="1">
        <f>testdata[[#This Row],[high]]-testdata[[#This Row],[low]]</f>
        <v>0.59000000000000341</v>
      </c>
      <c r="H49" s="1">
        <f>ABS(testdata[[#This Row],[high]]-F48)</f>
        <v>0.15999999999999659</v>
      </c>
      <c r="I49" s="1">
        <f>ABS(testdata[[#This Row],[low]]-F48)</f>
        <v>0.43000000000000682</v>
      </c>
      <c r="J49" s="1">
        <f>MAX(testdata[[#This Row],[H-L]:[|L-pC|]])</f>
        <v>0.59000000000000341</v>
      </c>
      <c r="K49" s="10">
        <f>(K48*20+testdata[[#This Row],[TR]])/21</f>
        <v>1.305311854585997</v>
      </c>
      <c r="L49" s="1">
        <f>testdata[[#This Row],[close]]+Multiplier*testdata[[#This Row],[ATR]]</f>
        <v>228.58593556375797</v>
      </c>
      <c r="M49" s="1">
        <f>testdata[[#This Row],[close]]-Multiplier*testdata[[#This Row],[ATR]]</f>
        <v>220.754064436242</v>
      </c>
      <c r="N49" s="1">
        <f>IF(OR(testdata[[#This Row],[UpperE]]&lt;N48,F48&gt;N48),testdata[[#This Row],[UpperE]],N48)</f>
        <v>227.50148865699535</v>
      </c>
      <c r="O49" s="1">
        <f>IF(OR(testdata[[#This Row],[LowerE]]&gt;O48,F48&lt;O48),testdata[[#This Row],[LowerE]],O48)</f>
        <v>222.36290408577395</v>
      </c>
      <c r="P49" s="7">
        <f>IF(S48=N48,testdata[[#This Row],[Upper]],testdata[[#This Row],[Lower]])</f>
        <v>222.36290408577395</v>
      </c>
      <c r="Q49" s="7" t="e">
        <f>IF(testdata[[#This Row],[AtrStop]]=testdata[[#This Row],[Upper]],testdata[[#This Row],[Upper]],NA())</f>
        <v>#N/A</v>
      </c>
      <c r="R49" s="7">
        <f>IF(testdata[[#This Row],[AtrStop]]=testdata[[#This Row],[Lower]],testdata[[#This Row],[Lower]],NA())</f>
        <v>222.36290408577395</v>
      </c>
      <c r="S49" s="19">
        <f>IF(testdata[[#This Row],[close]]&lt;=testdata[[#This Row],[STpot]],testdata[[#This Row],[Upper]],testdata[[#This Row],[Lower]])</f>
        <v>222.36290408577395</v>
      </c>
      <c r="U49" s="2">
        <v>42807</v>
      </c>
      <c r="V49" s="7"/>
      <c r="W49" s="7">
        <v>222.36290409</v>
      </c>
      <c r="X49" s="19">
        <v>222.36290409</v>
      </c>
      <c r="Y49" t="str">
        <f t="shared" si="0"/>
        <v/>
      </c>
    </row>
    <row r="50" spans="1:25" x14ac:dyDescent="0.25">
      <c r="A50" s="5">
        <v>48</v>
      </c>
      <c r="B50" s="2">
        <v>42808</v>
      </c>
      <c r="C50" s="1">
        <v>224.08</v>
      </c>
      <c r="D50" s="1">
        <v>224.13</v>
      </c>
      <c r="E50" s="1">
        <v>223.14</v>
      </c>
      <c r="F50" s="1">
        <v>223.81</v>
      </c>
      <c r="G50" s="1">
        <f>testdata[[#This Row],[high]]-testdata[[#This Row],[low]]</f>
        <v>0.99000000000000909</v>
      </c>
      <c r="H50" s="1">
        <f>ABS(testdata[[#This Row],[high]]-F49)</f>
        <v>0.53999999999999204</v>
      </c>
      <c r="I50" s="1">
        <f>ABS(testdata[[#This Row],[low]]-F49)</f>
        <v>1.5300000000000011</v>
      </c>
      <c r="J50" s="1">
        <f>MAX(testdata[[#This Row],[H-L]:[|L-pC|]])</f>
        <v>1.5300000000000011</v>
      </c>
      <c r="K50" s="10">
        <f>(K49*20+testdata[[#This Row],[TR]])/21</f>
        <v>1.3160112900819019</v>
      </c>
      <c r="L50" s="1">
        <f>testdata[[#This Row],[close]]+Multiplier*testdata[[#This Row],[ATR]]</f>
        <v>227.7580338702457</v>
      </c>
      <c r="M50" s="1">
        <f>testdata[[#This Row],[close]]-Multiplier*testdata[[#This Row],[ATR]]</f>
        <v>219.86196612975431</v>
      </c>
      <c r="N50" s="1">
        <f>IF(OR(testdata[[#This Row],[UpperE]]&lt;N49,F49&gt;N49),testdata[[#This Row],[UpperE]],N49)</f>
        <v>227.50148865699535</v>
      </c>
      <c r="O50" s="1">
        <f>IF(OR(testdata[[#This Row],[LowerE]]&gt;O49,F49&lt;O49),testdata[[#This Row],[LowerE]],O49)</f>
        <v>222.36290408577395</v>
      </c>
      <c r="P50" s="7">
        <f>IF(S49=N49,testdata[[#This Row],[Upper]],testdata[[#This Row],[Lower]])</f>
        <v>222.36290408577395</v>
      </c>
      <c r="Q50" s="7" t="e">
        <f>IF(testdata[[#This Row],[AtrStop]]=testdata[[#This Row],[Upper]],testdata[[#This Row],[Upper]],NA())</f>
        <v>#N/A</v>
      </c>
      <c r="R50" s="7">
        <f>IF(testdata[[#This Row],[AtrStop]]=testdata[[#This Row],[Lower]],testdata[[#This Row],[Lower]],NA())</f>
        <v>222.36290408577395</v>
      </c>
      <c r="S50" s="19">
        <f>IF(testdata[[#This Row],[close]]&lt;=testdata[[#This Row],[STpot]],testdata[[#This Row],[Upper]],testdata[[#This Row],[Lower]])</f>
        <v>222.36290408577395</v>
      </c>
      <c r="U50" s="2">
        <v>42808</v>
      </c>
      <c r="V50" s="7"/>
      <c r="W50" s="7">
        <v>222.36290409</v>
      </c>
      <c r="X50" s="19">
        <v>222.36290409</v>
      </c>
      <c r="Y50" t="str">
        <f t="shared" si="0"/>
        <v/>
      </c>
    </row>
    <row r="51" spans="1:25" x14ac:dyDescent="0.25">
      <c r="A51" s="5">
        <v>49</v>
      </c>
      <c r="B51" s="2">
        <v>42809</v>
      </c>
      <c r="C51" s="1">
        <v>224.44</v>
      </c>
      <c r="D51" s="1">
        <v>226.21</v>
      </c>
      <c r="E51" s="1">
        <v>224.18</v>
      </c>
      <c r="F51" s="1">
        <v>225.75</v>
      </c>
      <c r="G51" s="1">
        <f>testdata[[#This Row],[high]]-testdata[[#This Row],[low]]</f>
        <v>2.0300000000000011</v>
      </c>
      <c r="H51" s="1">
        <f>ABS(testdata[[#This Row],[high]]-F50)</f>
        <v>2.4000000000000057</v>
      </c>
      <c r="I51" s="1">
        <f>ABS(testdata[[#This Row],[low]]-F50)</f>
        <v>0.37000000000000455</v>
      </c>
      <c r="J51" s="1">
        <f>MAX(testdata[[#This Row],[H-L]:[|L-pC|]])</f>
        <v>2.4000000000000057</v>
      </c>
      <c r="K51" s="10">
        <f>(K50*20+testdata[[#This Row],[TR]])/21</f>
        <v>1.3676298000780021</v>
      </c>
      <c r="L51" s="1">
        <f>testdata[[#This Row],[close]]+Multiplier*testdata[[#This Row],[ATR]]</f>
        <v>229.85288940023401</v>
      </c>
      <c r="M51" s="1">
        <f>testdata[[#This Row],[close]]-Multiplier*testdata[[#This Row],[ATR]]</f>
        <v>221.64711059976599</v>
      </c>
      <c r="N51" s="1">
        <f>IF(OR(testdata[[#This Row],[UpperE]]&lt;N50,F50&gt;N50),testdata[[#This Row],[UpperE]],N50)</f>
        <v>227.50148865699535</v>
      </c>
      <c r="O51" s="1">
        <f>IF(OR(testdata[[#This Row],[LowerE]]&gt;O50,F50&lt;O50),testdata[[#This Row],[LowerE]],O50)</f>
        <v>222.36290408577395</v>
      </c>
      <c r="P51" s="7">
        <f>IF(S50=N50,testdata[[#This Row],[Upper]],testdata[[#This Row],[Lower]])</f>
        <v>222.36290408577395</v>
      </c>
      <c r="Q51" s="7" t="e">
        <f>IF(testdata[[#This Row],[AtrStop]]=testdata[[#This Row],[Upper]],testdata[[#This Row],[Upper]],NA())</f>
        <v>#N/A</v>
      </c>
      <c r="R51" s="7">
        <f>IF(testdata[[#This Row],[AtrStop]]=testdata[[#This Row],[Lower]],testdata[[#This Row],[Lower]],NA())</f>
        <v>222.36290408577395</v>
      </c>
      <c r="S51" s="19">
        <f>IF(testdata[[#This Row],[close]]&lt;=testdata[[#This Row],[STpot]],testdata[[#This Row],[Upper]],testdata[[#This Row],[Lower]])</f>
        <v>222.36290408577395</v>
      </c>
      <c r="U51" s="2">
        <v>42809</v>
      </c>
      <c r="V51" s="7"/>
      <c r="W51" s="7">
        <v>222.36290409</v>
      </c>
      <c r="X51" s="19">
        <v>222.36290409</v>
      </c>
      <c r="Y51" t="str">
        <f t="shared" si="0"/>
        <v/>
      </c>
    </row>
    <row r="52" spans="1:25" x14ac:dyDescent="0.25">
      <c r="A52" s="5">
        <v>50</v>
      </c>
      <c r="B52" s="2">
        <v>42810</v>
      </c>
      <c r="C52" s="1">
        <v>225.9</v>
      </c>
      <c r="D52" s="1">
        <v>225.99</v>
      </c>
      <c r="E52" s="1">
        <v>224.95</v>
      </c>
      <c r="F52" s="1">
        <v>225.31</v>
      </c>
      <c r="G52" s="1">
        <f>testdata[[#This Row],[high]]-testdata[[#This Row],[low]]</f>
        <v>1.0400000000000205</v>
      </c>
      <c r="H52" s="1">
        <f>ABS(testdata[[#This Row],[high]]-F51)</f>
        <v>0.24000000000000909</v>
      </c>
      <c r="I52" s="1">
        <f>ABS(testdata[[#This Row],[low]]-F51)</f>
        <v>0.80000000000001137</v>
      </c>
      <c r="J52" s="1">
        <f>MAX(testdata[[#This Row],[H-L]:[|L-pC|]])</f>
        <v>1.0400000000000205</v>
      </c>
      <c r="K52" s="10">
        <f>(K51*20+testdata[[#This Row],[TR]])/21</f>
        <v>1.3520283810266696</v>
      </c>
      <c r="L52" s="1">
        <f>testdata[[#This Row],[close]]+Multiplier*testdata[[#This Row],[ATR]]</f>
        <v>229.36608514308</v>
      </c>
      <c r="M52" s="1">
        <f>testdata[[#This Row],[close]]-Multiplier*testdata[[#This Row],[ATR]]</f>
        <v>221.25391485692001</v>
      </c>
      <c r="N52" s="1">
        <f>IF(OR(testdata[[#This Row],[UpperE]]&lt;N51,F51&gt;N51),testdata[[#This Row],[UpperE]],N51)</f>
        <v>227.50148865699535</v>
      </c>
      <c r="O52" s="1">
        <f>IF(OR(testdata[[#This Row],[LowerE]]&gt;O51,F51&lt;O51),testdata[[#This Row],[LowerE]],O51)</f>
        <v>222.36290408577395</v>
      </c>
      <c r="P52" s="7">
        <f>IF(S51=N51,testdata[[#This Row],[Upper]],testdata[[#This Row],[Lower]])</f>
        <v>222.36290408577395</v>
      </c>
      <c r="Q52" s="7" t="e">
        <f>IF(testdata[[#This Row],[AtrStop]]=testdata[[#This Row],[Upper]],testdata[[#This Row],[Upper]],NA())</f>
        <v>#N/A</v>
      </c>
      <c r="R52" s="7">
        <f>IF(testdata[[#This Row],[AtrStop]]=testdata[[#This Row],[Lower]],testdata[[#This Row],[Lower]],NA())</f>
        <v>222.36290408577395</v>
      </c>
      <c r="S52" s="19">
        <f>IF(testdata[[#This Row],[close]]&lt;=testdata[[#This Row],[STpot]],testdata[[#This Row],[Upper]],testdata[[#This Row],[Lower]])</f>
        <v>222.36290408577395</v>
      </c>
      <c r="U52" s="2">
        <v>42810</v>
      </c>
      <c r="V52" s="7"/>
      <c r="W52" s="7">
        <v>222.36290409</v>
      </c>
      <c r="X52" s="19">
        <v>222.36290409</v>
      </c>
      <c r="Y52" t="str">
        <f t="shared" si="0"/>
        <v/>
      </c>
    </row>
    <row r="53" spans="1:25" x14ac:dyDescent="0.25">
      <c r="A53" s="5">
        <v>51</v>
      </c>
      <c r="B53" s="2">
        <v>42811</v>
      </c>
      <c r="C53" s="1">
        <v>225.59</v>
      </c>
      <c r="D53" s="1">
        <v>225.8</v>
      </c>
      <c r="E53" s="1">
        <v>224.91</v>
      </c>
      <c r="F53" s="1">
        <v>224.91</v>
      </c>
      <c r="G53" s="1">
        <f>testdata[[#This Row],[high]]-testdata[[#This Row],[low]]</f>
        <v>0.89000000000001478</v>
      </c>
      <c r="H53" s="1">
        <f>ABS(testdata[[#This Row],[high]]-F52)</f>
        <v>0.49000000000000909</v>
      </c>
      <c r="I53" s="1">
        <f>ABS(testdata[[#This Row],[low]]-F52)</f>
        <v>0.40000000000000568</v>
      </c>
      <c r="J53" s="1">
        <f>MAX(testdata[[#This Row],[H-L]:[|L-pC|]])</f>
        <v>0.89000000000001478</v>
      </c>
      <c r="K53" s="10">
        <f>(K52*20+testdata[[#This Row],[TR]])/21</f>
        <v>1.3300270295492098</v>
      </c>
      <c r="L53" s="1">
        <f>testdata[[#This Row],[close]]+Multiplier*testdata[[#This Row],[ATR]]</f>
        <v>228.90008108864762</v>
      </c>
      <c r="M53" s="1">
        <f>testdata[[#This Row],[close]]-Multiplier*testdata[[#This Row],[ATR]]</f>
        <v>220.91991891135237</v>
      </c>
      <c r="N53" s="1">
        <f>IF(OR(testdata[[#This Row],[UpperE]]&lt;N52,F52&gt;N52),testdata[[#This Row],[UpperE]],N52)</f>
        <v>227.50148865699535</v>
      </c>
      <c r="O53" s="1">
        <f>IF(OR(testdata[[#This Row],[LowerE]]&gt;O52,F52&lt;O52),testdata[[#This Row],[LowerE]],O52)</f>
        <v>222.36290408577395</v>
      </c>
      <c r="P53" s="7">
        <f>IF(S52=N52,testdata[[#This Row],[Upper]],testdata[[#This Row],[Lower]])</f>
        <v>222.36290408577395</v>
      </c>
      <c r="Q53" s="7" t="e">
        <f>IF(testdata[[#This Row],[AtrStop]]=testdata[[#This Row],[Upper]],testdata[[#This Row],[Upper]],NA())</f>
        <v>#N/A</v>
      </c>
      <c r="R53" s="7">
        <f>IF(testdata[[#This Row],[AtrStop]]=testdata[[#This Row],[Lower]],testdata[[#This Row],[Lower]],NA())</f>
        <v>222.36290408577395</v>
      </c>
      <c r="S53" s="19">
        <f>IF(testdata[[#This Row],[close]]&lt;=testdata[[#This Row],[STpot]],testdata[[#This Row],[Upper]],testdata[[#This Row],[Lower]])</f>
        <v>222.36290408577395</v>
      </c>
      <c r="U53" s="2">
        <v>42811</v>
      </c>
      <c r="V53" s="7"/>
      <c r="W53" s="7">
        <v>222.36290409</v>
      </c>
      <c r="X53" s="19">
        <v>222.36290409</v>
      </c>
      <c r="Y53" t="str">
        <f t="shared" si="0"/>
        <v/>
      </c>
    </row>
    <row r="54" spans="1:25" x14ac:dyDescent="0.25">
      <c r="A54" s="5">
        <v>52</v>
      </c>
      <c r="B54" s="2">
        <v>42814</v>
      </c>
      <c r="C54" s="1">
        <v>224.91</v>
      </c>
      <c r="D54" s="1">
        <v>225.22</v>
      </c>
      <c r="E54" s="1">
        <v>224.24</v>
      </c>
      <c r="F54" s="1">
        <v>224.66</v>
      </c>
      <c r="G54" s="1">
        <f>testdata[[#This Row],[high]]-testdata[[#This Row],[low]]</f>
        <v>0.97999999999998977</v>
      </c>
      <c r="H54" s="1">
        <f>ABS(testdata[[#This Row],[high]]-F53)</f>
        <v>0.31000000000000227</v>
      </c>
      <c r="I54" s="1">
        <f>ABS(testdata[[#This Row],[low]]-F53)</f>
        <v>0.66999999999998749</v>
      </c>
      <c r="J54" s="1">
        <f>MAX(testdata[[#This Row],[H-L]:[|L-pC|]])</f>
        <v>0.97999999999998977</v>
      </c>
      <c r="K54" s="10">
        <f>(K53*20+testdata[[#This Row],[TR]])/21</f>
        <v>1.3133590757611517</v>
      </c>
      <c r="L54" s="1">
        <f>testdata[[#This Row],[close]]+Multiplier*testdata[[#This Row],[ATR]]</f>
        <v>228.60007722728346</v>
      </c>
      <c r="M54" s="1">
        <f>testdata[[#This Row],[close]]-Multiplier*testdata[[#This Row],[ATR]]</f>
        <v>220.71992277271653</v>
      </c>
      <c r="N54" s="1">
        <f>IF(OR(testdata[[#This Row],[UpperE]]&lt;N53,F53&gt;N53),testdata[[#This Row],[UpperE]],N53)</f>
        <v>227.50148865699535</v>
      </c>
      <c r="O54" s="1">
        <f>IF(OR(testdata[[#This Row],[LowerE]]&gt;O53,F53&lt;O53),testdata[[#This Row],[LowerE]],O53)</f>
        <v>222.36290408577395</v>
      </c>
      <c r="P54" s="7">
        <f>IF(S53=N53,testdata[[#This Row],[Upper]],testdata[[#This Row],[Lower]])</f>
        <v>222.36290408577395</v>
      </c>
      <c r="Q54" s="7" t="e">
        <f>IF(testdata[[#This Row],[AtrStop]]=testdata[[#This Row],[Upper]],testdata[[#This Row],[Upper]],NA())</f>
        <v>#N/A</v>
      </c>
      <c r="R54" s="7">
        <f>IF(testdata[[#This Row],[AtrStop]]=testdata[[#This Row],[Lower]],testdata[[#This Row],[Lower]],NA())</f>
        <v>222.36290408577395</v>
      </c>
      <c r="S54" s="19">
        <f>IF(testdata[[#This Row],[close]]&lt;=testdata[[#This Row],[STpot]],testdata[[#This Row],[Upper]],testdata[[#This Row],[Lower]])</f>
        <v>222.36290408577395</v>
      </c>
      <c r="U54" s="2">
        <v>42814</v>
      </c>
      <c r="V54" s="7"/>
      <c r="W54" s="7">
        <v>222.36290409</v>
      </c>
      <c r="X54" s="19">
        <v>222.36290409</v>
      </c>
      <c r="Y54" t="str">
        <f t="shared" si="0"/>
        <v/>
      </c>
    </row>
    <row r="55" spans="1:25" x14ac:dyDescent="0.25">
      <c r="A55" s="5">
        <v>53</v>
      </c>
      <c r="B55" s="2">
        <v>42815</v>
      </c>
      <c r="C55" s="1">
        <v>225.33</v>
      </c>
      <c r="D55" s="1">
        <v>225.46</v>
      </c>
      <c r="E55" s="1">
        <v>221.64</v>
      </c>
      <c r="F55" s="1">
        <v>221.78</v>
      </c>
      <c r="G55" s="1">
        <f>testdata[[#This Row],[high]]-testdata[[#This Row],[low]]</f>
        <v>3.8200000000000216</v>
      </c>
      <c r="H55" s="1">
        <f>ABS(testdata[[#This Row],[high]]-F54)</f>
        <v>0.80000000000001137</v>
      </c>
      <c r="I55" s="1">
        <f>ABS(testdata[[#This Row],[low]]-F54)</f>
        <v>3.0200000000000102</v>
      </c>
      <c r="J55" s="1">
        <f>MAX(testdata[[#This Row],[H-L]:[|L-pC|]])</f>
        <v>3.8200000000000216</v>
      </c>
      <c r="K55" s="10">
        <f>(K54*20+testdata[[#This Row],[TR]])/21</f>
        <v>1.4327229292963362</v>
      </c>
      <c r="L55" s="1">
        <f>testdata[[#This Row],[close]]+Multiplier*testdata[[#This Row],[ATR]]</f>
        <v>226.07816878788901</v>
      </c>
      <c r="M55" s="1">
        <f>testdata[[#This Row],[close]]-Multiplier*testdata[[#This Row],[ATR]]</f>
        <v>217.48183121211099</v>
      </c>
      <c r="N55" s="1">
        <f>IF(OR(testdata[[#This Row],[UpperE]]&lt;N54,F54&gt;N54),testdata[[#This Row],[UpperE]],N54)</f>
        <v>226.07816878788901</v>
      </c>
      <c r="O55" s="1">
        <f>IF(OR(testdata[[#This Row],[LowerE]]&gt;O54,F54&lt;O54),testdata[[#This Row],[LowerE]],O54)</f>
        <v>222.36290408577395</v>
      </c>
      <c r="P55" s="7">
        <f>IF(S54=N54,testdata[[#This Row],[Upper]],testdata[[#This Row],[Lower]])</f>
        <v>222.36290408577395</v>
      </c>
      <c r="Q55" s="7">
        <f>IF(testdata[[#This Row],[AtrStop]]=testdata[[#This Row],[Upper]],testdata[[#This Row],[Upper]],NA())</f>
        <v>226.07816878788901</v>
      </c>
      <c r="R55" s="7" t="e">
        <f>IF(testdata[[#This Row],[AtrStop]]=testdata[[#This Row],[Lower]],testdata[[#This Row],[Lower]],NA())</f>
        <v>#N/A</v>
      </c>
      <c r="S55" s="19">
        <f>IF(testdata[[#This Row],[close]]&lt;=testdata[[#This Row],[STpot]],testdata[[#This Row],[Upper]],testdata[[#This Row],[Lower]])</f>
        <v>226.07816878788901</v>
      </c>
      <c r="U55" s="2">
        <v>42815</v>
      </c>
      <c r="V55" s="7">
        <v>226.07816879000001</v>
      </c>
      <c r="W55" s="7"/>
      <c r="X55" s="19">
        <v>226.07816879000001</v>
      </c>
      <c r="Y55" t="str">
        <f t="shared" si="0"/>
        <v/>
      </c>
    </row>
    <row r="56" spans="1:25" x14ac:dyDescent="0.25">
      <c r="A56" s="5">
        <v>54</v>
      </c>
      <c r="B56" s="2">
        <v>42816</v>
      </c>
      <c r="C56" s="1">
        <v>221.82</v>
      </c>
      <c r="D56" s="1">
        <v>222.61</v>
      </c>
      <c r="E56" s="1">
        <v>221.13</v>
      </c>
      <c r="F56" s="1">
        <v>222.3</v>
      </c>
      <c r="G56" s="1">
        <f>testdata[[#This Row],[high]]-testdata[[#This Row],[low]]</f>
        <v>1.4800000000000182</v>
      </c>
      <c r="H56" s="1">
        <f>ABS(testdata[[#This Row],[high]]-F55)</f>
        <v>0.83000000000001251</v>
      </c>
      <c r="I56" s="1">
        <f>ABS(testdata[[#This Row],[low]]-F55)</f>
        <v>0.65000000000000568</v>
      </c>
      <c r="J56" s="1">
        <f>MAX(testdata[[#This Row],[H-L]:[|L-pC|]])</f>
        <v>1.4800000000000182</v>
      </c>
      <c r="K56" s="10">
        <f>(K55*20+testdata[[#This Row],[TR]])/21</f>
        <v>1.4349742183774639</v>
      </c>
      <c r="L56" s="1">
        <f>testdata[[#This Row],[close]]+Multiplier*testdata[[#This Row],[ATR]]</f>
        <v>226.60492265513241</v>
      </c>
      <c r="M56" s="1">
        <f>testdata[[#This Row],[close]]-Multiplier*testdata[[#This Row],[ATR]]</f>
        <v>217.99507734486761</v>
      </c>
      <c r="N56" s="1">
        <f>IF(OR(testdata[[#This Row],[UpperE]]&lt;N55,F55&gt;N55),testdata[[#This Row],[UpperE]],N55)</f>
        <v>226.07816878788901</v>
      </c>
      <c r="O56" s="1">
        <f>IF(OR(testdata[[#This Row],[LowerE]]&gt;O55,F55&lt;O55),testdata[[#This Row],[LowerE]],O55)</f>
        <v>217.99507734486761</v>
      </c>
      <c r="P56" s="7">
        <f>IF(S55=N55,testdata[[#This Row],[Upper]],testdata[[#This Row],[Lower]])</f>
        <v>226.07816878788901</v>
      </c>
      <c r="Q56" s="7">
        <f>IF(testdata[[#This Row],[AtrStop]]=testdata[[#This Row],[Upper]],testdata[[#This Row],[Upper]],NA())</f>
        <v>226.07816878788901</v>
      </c>
      <c r="R56" s="7" t="e">
        <f>IF(testdata[[#This Row],[AtrStop]]=testdata[[#This Row],[Lower]],testdata[[#This Row],[Lower]],NA())</f>
        <v>#N/A</v>
      </c>
      <c r="S56" s="19">
        <f>IF(testdata[[#This Row],[close]]&lt;=testdata[[#This Row],[STpot]],testdata[[#This Row],[Upper]],testdata[[#This Row],[Lower]])</f>
        <v>226.07816878788901</v>
      </c>
      <c r="U56" s="2">
        <v>42816</v>
      </c>
      <c r="V56" s="7">
        <v>226.07816879000001</v>
      </c>
      <c r="W56" s="7"/>
      <c r="X56" s="19">
        <v>226.07816879000001</v>
      </c>
      <c r="Y56" t="str">
        <f t="shared" si="0"/>
        <v/>
      </c>
    </row>
    <row r="57" spans="1:25" x14ac:dyDescent="0.25">
      <c r="A57" s="5">
        <v>55</v>
      </c>
      <c r="B57" s="2">
        <v>42817</v>
      </c>
      <c r="C57" s="1">
        <v>222.04</v>
      </c>
      <c r="D57" s="1">
        <v>223.31</v>
      </c>
      <c r="E57" s="1">
        <v>221.66</v>
      </c>
      <c r="F57" s="1">
        <v>222.06</v>
      </c>
      <c r="G57" s="1">
        <f>testdata[[#This Row],[high]]-testdata[[#This Row],[low]]</f>
        <v>1.6500000000000057</v>
      </c>
      <c r="H57" s="1">
        <f>ABS(testdata[[#This Row],[high]]-F56)</f>
        <v>1.0099999999999909</v>
      </c>
      <c r="I57" s="1">
        <f>ABS(testdata[[#This Row],[low]]-F56)</f>
        <v>0.64000000000001478</v>
      </c>
      <c r="J57" s="1">
        <f>MAX(testdata[[#This Row],[H-L]:[|L-pC|]])</f>
        <v>1.6500000000000057</v>
      </c>
      <c r="K57" s="10">
        <f>(K56*20+testdata[[#This Row],[TR]])/21</f>
        <v>1.4452135413118707</v>
      </c>
      <c r="L57" s="1">
        <f>testdata[[#This Row],[close]]+Multiplier*testdata[[#This Row],[ATR]]</f>
        <v>226.39564062393561</v>
      </c>
      <c r="M57" s="1">
        <f>testdata[[#This Row],[close]]-Multiplier*testdata[[#This Row],[ATR]]</f>
        <v>217.7243593760644</v>
      </c>
      <c r="N57" s="1">
        <f>IF(OR(testdata[[#This Row],[UpperE]]&lt;N56,F56&gt;N56),testdata[[#This Row],[UpperE]],N56)</f>
        <v>226.07816878788901</v>
      </c>
      <c r="O57" s="1">
        <f>IF(OR(testdata[[#This Row],[LowerE]]&gt;O56,F56&lt;O56),testdata[[#This Row],[LowerE]],O56)</f>
        <v>217.99507734486761</v>
      </c>
      <c r="P57" s="7">
        <f>IF(S56=N56,testdata[[#This Row],[Upper]],testdata[[#This Row],[Lower]])</f>
        <v>226.07816878788901</v>
      </c>
      <c r="Q57" s="7">
        <f>IF(testdata[[#This Row],[AtrStop]]=testdata[[#This Row],[Upper]],testdata[[#This Row],[Upper]],NA())</f>
        <v>226.07816878788901</v>
      </c>
      <c r="R57" s="7" t="e">
        <f>IF(testdata[[#This Row],[AtrStop]]=testdata[[#This Row],[Lower]],testdata[[#This Row],[Lower]],NA())</f>
        <v>#N/A</v>
      </c>
      <c r="S57" s="19">
        <f>IF(testdata[[#This Row],[close]]&lt;=testdata[[#This Row],[STpot]],testdata[[#This Row],[Upper]],testdata[[#This Row],[Lower]])</f>
        <v>226.07816878788901</v>
      </c>
      <c r="U57" s="2">
        <v>42817</v>
      </c>
      <c r="V57" s="7">
        <v>226.07816879000001</v>
      </c>
      <c r="W57" s="7"/>
      <c r="X57" s="19">
        <v>226.07816879000001</v>
      </c>
      <c r="Y57" t="str">
        <f t="shared" si="0"/>
        <v/>
      </c>
    </row>
    <row r="58" spans="1:25" x14ac:dyDescent="0.25">
      <c r="A58" s="5">
        <v>56</v>
      </c>
      <c r="B58" s="2">
        <v>42818</v>
      </c>
      <c r="C58" s="1">
        <v>222.4</v>
      </c>
      <c r="D58" s="1">
        <v>223.02</v>
      </c>
      <c r="E58" s="1">
        <v>221.05</v>
      </c>
      <c r="F58" s="1">
        <v>221.9</v>
      </c>
      <c r="G58" s="1">
        <f>testdata[[#This Row],[high]]-testdata[[#This Row],[low]]</f>
        <v>1.9699999999999989</v>
      </c>
      <c r="H58" s="1">
        <f>ABS(testdata[[#This Row],[high]]-F57)</f>
        <v>0.96000000000000796</v>
      </c>
      <c r="I58" s="1">
        <f>ABS(testdata[[#This Row],[low]]-F57)</f>
        <v>1.0099999999999909</v>
      </c>
      <c r="J58" s="1">
        <f>MAX(testdata[[#This Row],[H-L]:[|L-pC|]])</f>
        <v>1.9699999999999989</v>
      </c>
      <c r="K58" s="10">
        <f>(K57*20+testdata[[#This Row],[TR]])/21</f>
        <v>1.4702033726779722</v>
      </c>
      <c r="L58" s="1">
        <f>testdata[[#This Row],[close]]+Multiplier*testdata[[#This Row],[ATR]]</f>
        <v>226.31061011803394</v>
      </c>
      <c r="M58" s="1">
        <f>testdata[[#This Row],[close]]-Multiplier*testdata[[#This Row],[ATR]]</f>
        <v>217.48938988196608</v>
      </c>
      <c r="N58" s="1">
        <f>IF(OR(testdata[[#This Row],[UpperE]]&lt;N57,F57&gt;N57),testdata[[#This Row],[UpperE]],N57)</f>
        <v>226.07816878788901</v>
      </c>
      <c r="O58" s="1">
        <f>IF(OR(testdata[[#This Row],[LowerE]]&gt;O57,F57&lt;O57),testdata[[#This Row],[LowerE]],O57)</f>
        <v>217.99507734486761</v>
      </c>
      <c r="P58" s="7">
        <f>IF(S57=N57,testdata[[#This Row],[Upper]],testdata[[#This Row],[Lower]])</f>
        <v>226.07816878788901</v>
      </c>
      <c r="Q58" s="7">
        <f>IF(testdata[[#This Row],[AtrStop]]=testdata[[#This Row],[Upper]],testdata[[#This Row],[Upper]],NA())</f>
        <v>226.07816878788901</v>
      </c>
      <c r="R58" s="7" t="e">
        <f>IF(testdata[[#This Row],[AtrStop]]=testdata[[#This Row],[Lower]],testdata[[#This Row],[Lower]],NA())</f>
        <v>#N/A</v>
      </c>
      <c r="S58" s="19">
        <f>IF(testdata[[#This Row],[close]]&lt;=testdata[[#This Row],[STpot]],testdata[[#This Row],[Upper]],testdata[[#This Row],[Lower]])</f>
        <v>226.07816878788901</v>
      </c>
      <c r="U58" s="2">
        <v>42818</v>
      </c>
      <c r="V58" s="7">
        <v>226.07816879000001</v>
      </c>
      <c r="W58" s="7"/>
      <c r="X58" s="19">
        <v>226.07816879000001</v>
      </c>
      <c r="Y58" t="str">
        <f t="shared" si="0"/>
        <v/>
      </c>
    </row>
    <row r="59" spans="1:25" x14ac:dyDescent="0.25">
      <c r="A59" s="5">
        <v>57</v>
      </c>
      <c r="B59" s="2">
        <v>42821</v>
      </c>
      <c r="C59" s="1">
        <v>220.07</v>
      </c>
      <c r="D59" s="1">
        <v>221.96</v>
      </c>
      <c r="E59" s="1">
        <v>219.77</v>
      </c>
      <c r="F59" s="1">
        <v>221.67</v>
      </c>
      <c r="G59" s="1">
        <f>testdata[[#This Row],[high]]-testdata[[#This Row],[low]]</f>
        <v>2.1899999999999977</v>
      </c>
      <c r="H59" s="1">
        <f>ABS(testdata[[#This Row],[high]]-F58)</f>
        <v>6.0000000000002274E-2</v>
      </c>
      <c r="I59" s="1">
        <f>ABS(testdata[[#This Row],[low]]-F58)</f>
        <v>2.1299999999999955</v>
      </c>
      <c r="J59" s="1">
        <f>MAX(testdata[[#This Row],[H-L]:[|L-pC|]])</f>
        <v>2.1899999999999977</v>
      </c>
      <c r="K59" s="10">
        <f>(K58*20+testdata[[#This Row],[TR]])/21</f>
        <v>1.5044794025504495</v>
      </c>
      <c r="L59" s="1">
        <f>testdata[[#This Row],[close]]+Multiplier*testdata[[#This Row],[ATR]]</f>
        <v>226.18343820765134</v>
      </c>
      <c r="M59" s="1">
        <f>testdata[[#This Row],[close]]-Multiplier*testdata[[#This Row],[ATR]]</f>
        <v>217.15656179234864</v>
      </c>
      <c r="N59" s="1">
        <f>IF(OR(testdata[[#This Row],[UpperE]]&lt;N58,F58&gt;N58),testdata[[#This Row],[UpperE]],N58)</f>
        <v>226.07816878788901</v>
      </c>
      <c r="O59" s="1">
        <f>IF(OR(testdata[[#This Row],[LowerE]]&gt;O58,F58&lt;O58),testdata[[#This Row],[LowerE]],O58)</f>
        <v>217.99507734486761</v>
      </c>
      <c r="P59" s="7">
        <f>IF(S58=N58,testdata[[#This Row],[Upper]],testdata[[#This Row],[Lower]])</f>
        <v>226.07816878788901</v>
      </c>
      <c r="Q59" s="7">
        <f>IF(testdata[[#This Row],[AtrStop]]=testdata[[#This Row],[Upper]],testdata[[#This Row],[Upper]],NA())</f>
        <v>226.07816878788901</v>
      </c>
      <c r="R59" s="7" t="e">
        <f>IF(testdata[[#This Row],[AtrStop]]=testdata[[#This Row],[Lower]],testdata[[#This Row],[Lower]],NA())</f>
        <v>#N/A</v>
      </c>
      <c r="S59" s="19">
        <f>IF(testdata[[#This Row],[close]]&lt;=testdata[[#This Row],[STpot]],testdata[[#This Row],[Upper]],testdata[[#This Row],[Lower]])</f>
        <v>226.07816878788901</v>
      </c>
      <c r="U59" s="2">
        <v>42821</v>
      </c>
      <c r="V59" s="7">
        <v>226.07816879000001</v>
      </c>
      <c r="W59" s="7"/>
      <c r="X59" s="19">
        <v>226.07816879000001</v>
      </c>
      <c r="Y59" t="str">
        <f t="shared" si="0"/>
        <v/>
      </c>
    </row>
    <row r="60" spans="1:25" x14ac:dyDescent="0.25">
      <c r="A60" s="5">
        <v>58</v>
      </c>
      <c r="B60" s="2">
        <v>42822</v>
      </c>
      <c r="C60" s="1">
        <v>221.34</v>
      </c>
      <c r="D60" s="1">
        <v>223.75</v>
      </c>
      <c r="E60" s="1">
        <v>221.22</v>
      </c>
      <c r="F60" s="1">
        <v>223.29</v>
      </c>
      <c r="G60" s="1">
        <f>testdata[[#This Row],[high]]-testdata[[#This Row],[low]]</f>
        <v>2.5300000000000011</v>
      </c>
      <c r="H60" s="1">
        <f>ABS(testdata[[#This Row],[high]]-F59)</f>
        <v>2.0800000000000125</v>
      </c>
      <c r="I60" s="1">
        <f>ABS(testdata[[#This Row],[low]]-F59)</f>
        <v>0.44999999999998863</v>
      </c>
      <c r="J60" s="1">
        <f>MAX(testdata[[#This Row],[H-L]:[|L-pC|]])</f>
        <v>2.5300000000000011</v>
      </c>
      <c r="K60" s="10">
        <f>(K59*20+testdata[[#This Row],[TR]])/21</f>
        <v>1.5533137167147137</v>
      </c>
      <c r="L60" s="1">
        <f>testdata[[#This Row],[close]]+Multiplier*testdata[[#This Row],[ATR]]</f>
        <v>227.94994115014413</v>
      </c>
      <c r="M60" s="1">
        <f>testdata[[#This Row],[close]]-Multiplier*testdata[[#This Row],[ATR]]</f>
        <v>218.63005884985586</v>
      </c>
      <c r="N60" s="1">
        <f>IF(OR(testdata[[#This Row],[UpperE]]&lt;N59,F59&gt;N59),testdata[[#This Row],[UpperE]],N59)</f>
        <v>226.07816878788901</v>
      </c>
      <c r="O60" s="1">
        <f>IF(OR(testdata[[#This Row],[LowerE]]&gt;O59,F59&lt;O59),testdata[[#This Row],[LowerE]],O59)</f>
        <v>218.63005884985586</v>
      </c>
      <c r="P60" s="7">
        <f>IF(S59=N59,testdata[[#This Row],[Upper]],testdata[[#This Row],[Lower]])</f>
        <v>226.07816878788901</v>
      </c>
      <c r="Q60" s="7">
        <f>IF(testdata[[#This Row],[AtrStop]]=testdata[[#This Row],[Upper]],testdata[[#This Row],[Upper]],NA())</f>
        <v>226.07816878788901</v>
      </c>
      <c r="R60" s="7" t="e">
        <f>IF(testdata[[#This Row],[AtrStop]]=testdata[[#This Row],[Lower]],testdata[[#This Row],[Lower]],NA())</f>
        <v>#N/A</v>
      </c>
      <c r="S60" s="19">
        <f>IF(testdata[[#This Row],[close]]&lt;=testdata[[#This Row],[STpot]],testdata[[#This Row],[Upper]],testdata[[#This Row],[Lower]])</f>
        <v>226.07816878788901</v>
      </c>
      <c r="U60" s="2">
        <v>42822</v>
      </c>
      <c r="V60" s="7">
        <v>226.07816879000001</v>
      </c>
      <c r="W60" s="7"/>
      <c r="X60" s="19">
        <v>226.07816879000001</v>
      </c>
      <c r="Y60" t="str">
        <f t="shared" si="0"/>
        <v/>
      </c>
    </row>
    <row r="61" spans="1:25" x14ac:dyDescent="0.25">
      <c r="A61" s="5">
        <v>59</v>
      </c>
      <c r="B61" s="2">
        <v>42823</v>
      </c>
      <c r="C61" s="1">
        <v>222.97</v>
      </c>
      <c r="D61" s="1">
        <v>223.75</v>
      </c>
      <c r="E61" s="1">
        <v>222.72</v>
      </c>
      <c r="F61" s="1">
        <v>223.5</v>
      </c>
      <c r="G61" s="1">
        <f>testdata[[#This Row],[high]]-testdata[[#This Row],[low]]</f>
        <v>1.0300000000000011</v>
      </c>
      <c r="H61" s="1">
        <f>ABS(testdata[[#This Row],[high]]-F60)</f>
        <v>0.46000000000000796</v>
      </c>
      <c r="I61" s="1">
        <f>ABS(testdata[[#This Row],[low]]-F60)</f>
        <v>0.56999999999999318</v>
      </c>
      <c r="J61" s="1">
        <f>MAX(testdata[[#This Row],[H-L]:[|L-pC|]])</f>
        <v>1.0300000000000011</v>
      </c>
      <c r="K61" s="10">
        <f>(K60*20+testdata[[#This Row],[TR]])/21</f>
        <v>1.5283940159187752</v>
      </c>
      <c r="L61" s="1">
        <f>testdata[[#This Row],[close]]+Multiplier*testdata[[#This Row],[ATR]]</f>
        <v>228.08518204775632</v>
      </c>
      <c r="M61" s="1">
        <f>testdata[[#This Row],[close]]-Multiplier*testdata[[#This Row],[ATR]]</f>
        <v>218.91481795224368</v>
      </c>
      <c r="N61" s="1">
        <f>IF(OR(testdata[[#This Row],[UpperE]]&lt;N60,F60&gt;N60),testdata[[#This Row],[UpperE]],N60)</f>
        <v>226.07816878788901</v>
      </c>
      <c r="O61" s="1">
        <f>IF(OR(testdata[[#This Row],[LowerE]]&gt;O60,F60&lt;O60),testdata[[#This Row],[LowerE]],O60)</f>
        <v>218.91481795224368</v>
      </c>
      <c r="P61" s="7">
        <f>IF(S60=N60,testdata[[#This Row],[Upper]],testdata[[#This Row],[Lower]])</f>
        <v>226.07816878788901</v>
      </c>
      <c r="Q61" s="7">
        <f>IF(testdata[[#This Row],[AtrStop]]=testdata[[#This Row],[Upper]],testdata[[#This Row],[Upper]],NA())</f>
        <v>226.07816878788901</v>
      </c>
      <c r="R61" s="7" t="e">
        <f>IF(testdata[[#This Row],[AtrStop]]=testdata[[#This Row],[Lower]],testdata[[#This Row],[Lower]],NA())</f>
        <v>#N/A</v>
      </c>
      <c r="S61" s="19">
        <f>IF(testdata[[#This Row],[close]]&lt;=testdata[[#This Row],[STpot]],testdata[[#This Row],[Upper]],testdata[[#This Row],[Lower]])</f>
        <v>226.07816878788901</v>
      </c>
      <c r="U61" s="2">
        <v>42823</v>
      </c>
      <c r="V61" s="7">
        <v>226.07816879000001</v>
      </c>
      <c r="W61" s="7"/>
      <c r="X61" s="19">
        <v>226.07816879000001</v>
      </c>
      <c r="Y61" t="str">
        <f t="shared" si="0"/>
        <v/>
      </c>
    </row>
    <row r="62" spans="1:25" x14ac:dyDescent="0.25">
      <c r="A62" s="5">
        <v>60</v>
      </c>
      <c r="B62" s="2">
        <v>42824</v>
      </c>
      <c r="C62" s="1">
        <v>223.43</v>
      </c>
      <c r="D62" s="1">
        <v>224.43</v>
      </c>
      <c r="E62" s="1">
        <v>223.24</v>
      </c>
      <c r="F62" s="1">
        <v>224.21</v>
      </c>
      <c r="G62" s="1">
        <f>testdata[[#This Row],[high]]-testdata[[#This Row],[low]]</f>
        <v>1.1899999999999977</v>
      </c>
      <c r="H62" s="1">
        <f>ABS(testdata[[#This Row],[high]]-F61)</f>
        <v>0.93000000000000682</v>
      </c>
      <c r="I62" s="1">
        <f>ABS(testdata[[#This Row],[low]]-F61)</f>
        <v>0.25999999999999091</v>
      </c>
      <c r="J62" s="1">
        <f>MAX(testdata[[#This Row],[H-L]:[|L-pC|]])</f>
        <v>1.1899999999999977</v>
      </c>
      <c r="K62" s="10">
        <f>(K61*20+testdata[[#This Row],[TR]])/21</f>
        <v>1.5122800151607383</v>
      </c>
      <c r="L62" s="1">
        <f>testdata[[#This Row],[close]]+Multiplier*testdata[[#This Row],[ATR]]</f>
        <v>228.74684004548223</v>
      </c>
      <c r="M62" s="1">
        <f>testdata[[#This Row],[close]]-Multiplier*testdata[[#This Row],[ATR]]</f>
        <v>219.67315995451779</v>
      </c>
      <c r="N62" s="1">
        <f>IF(OR(testdata[[#This Row],[UpperE]]&lt;N61,F61&gt;N61),testdata[[#This Row],[UpperE]],N61)</f>
        <v>226.07816878788901</v>
      </c>
      <c r="O62" s="1">
        <f>IF(OR(testdata[[#This Row],[LowerE]]&gt;O61,F61&lt;O61),testdata[[#This Row],[LowerE]],O61)</f>
        <v>219.67315995451779</v>
      </c>
      <c r="P62" s="7">
        <f>IF(S61=N61,testdata[[#This Row],[Upper]],testdata[[#This Row],[Lower]])</f>
        <v>226.07816878788901</v>
      </c>
      <c r="Q62" s="7">
        <f>IF(testdata[[#This Row],[AtrStop]]=testdata[[#This Row],[Upper]],testdata[[#This Row],[Upper]],NA())</f>
        <v>226.07816878788901</v>
      </c>
      <c r="R62" s="7" t="e">
        <f>IF(testdata[[#This Row],[AtrStop]]=testdata[[#This Row],[Lower]],testdata[[#This Row],[Lower]],NA())</f>
        <v>#N/A</v>
      </c>
      <c r="S62" s="19">
        <f>IF(testdata[[#This Row],[close]]&lt;=testdata[[#This Row],[STpot]],testdata[[#This Row],[Upper]],testdata[[#This Row],[Lower]])</f>
        <v>226.07816878788901</v>
      </c>
      <c r="U62" s="2">
        <v>42824</v>
      </c>
      <c r="V62" s="7">
        <v>226.07816879000001</v>
      </c>
      <c r="W62" s="7"/>
      <c r="X62" s="19">
        <v>226.07816879000001</v>
      </c>
      <c r="Y62" t="str">
        <f t="shared" si="0"/>
        <v/>
      </c>
    </row>
    <row r="63" spans="1:25" x14ac:dyDescent="0.25">
      <c r="A63" s="5">
        <v>61</v>
      </c>
      <c r="B63" s="2">
        <v>42825</v>
      </c>
      <c r="C63" s="1">
        <v>223.84</v>
      </c>
      <c r="D63" s="1">
        <v>224.42</v>
      </c>
      <c r="E63" s="1">
        <v>223.63</v>
      </c>
      <c r="F63" s="1">
        <v>223.69</v>
      </c>
      <c r="G63" s="1">
        <f>testdata[[#This Row],[high]]-testdata[[#This Row],[low]]</f>
        <v>0.78999999999999204</v>
      </c>
      <c r="H63" s="1">
        <f>ABS(testdata[[#This Row],[high]]-F62)</f>
        <v>0.20999999999997954</v>
      </c>
      <c r="I63" s="1">
        <f>ABS(testdata[[#This Row],[low]]-F62)</f>
        <v>0.58000000000001251</v>
      </c>
      <c r="J63" s="1">
        <f>MAX(testdata[[#This Row],[H-L]:[|L-pC|]])</f>
        <v>0.78999999999999204</v>
      </c>
      <c r="K63" s="10">
        <f>(K62*20+testdata[[#This Row],[TR]])/21</f>
        <v>1.4778857287245122</v>
      </c>
      <c r="L63" s="1">
        <f>testdata[[#This Row],[close]]+Multiplier*testdata[[#This Row],[ATR]]</f>
        <v>228.12365718617355</v>
      </c>
      <c r="M63" s="1">
        <f>testdata[[#This Row],[close]]-Multiplier*testdata[[#This Row],[ATR]]</f>
        <v>219.25634281382645</v>
      </c>
      <c r="N63" s="1">
        <f>IF(OR(testdata[[#This Row],[UpperE]]&lt;N62,F62&gt;N62),testdata[[#This Row],[UpperE]],N62)</f>
        <v>226.07816878788901</v>
      </c>
      <c r="O63" s="1">
        <f>IF(OR(testdata[[#This Row],[LowerE]]&gt;O62,F62&lt;O62),testdata[[#This Row],[LowerE]],O62)</f>
        <v>219.67315995451779</v>
      </c>
      <c r="P63" s="7">
        <f>IF(S62=N62,testdata[[#This Row],[Upper]],testdata[[#This Row],[Lower]])</f>
        <v>226.07816878788901</v>
      </c>
      <c r="Q63" s="7">
        <f>IF(testdata[[#This Row],[AtrStop]]=testdata[[#This Row],[Upper]],testdata[[#This Row],[Upper]],NA())</f>
        <v>226.07816878788901</v>
      </c>
      <c r="R63" s="7" t="e">
        <f>IF(testdata[[#This Row],[AtrStop]]=testdata[[#This Row],[Lower]],testdata[[#This Row],[Lower]],NA())</f>
        <v>#N/A</v>
      </c>
      <c r="S63" s="19">
        <f>IF(testdata[[#This Row],[close]]&lt;=testdata[[#This Row],[STpot]],testdata[[#This Row],[Upper]],testdata[[#This Row],[Lower]])</f>
        <v>226.07816878788901</v>
      </c>
      <c r="U63" s="2">
        <v>42825</v>
      </c>
      <c r="V63" s="7">
        <v>226.07816879000001</v>
      </c>
      <c r="W63" s="7"/>
      <c r="X63" s="19">
        <v>226.07816879000001</v>
      </c>
      <c r="Y63" t="str">
        <f t="shared" si="0"/>
        <v/>
      </c>
    </row>
    <row r="64" spans="1:25" x14ac:dyDescent="0.25">
      <c r="A64" s="5">
        <v>62</v>
      </c>
      <c r="B64" s="2">
        <v>42828</v>
      </c>
      <c r="C64" s="1">
        <v>223.74</v>
      </c>
      <c r="D64" s="1">
        <v>223.96</v>
      </c>
      <c r="E64" s="1">
        <v>221.95</v>
      </c>
      <c r="F64" s="1">
        <v>223.3</v>
      </c>
      <c r="G64" s="1">
        <f>testdata[[#This Row],[high]]-testdata[[#This Row],[low]]</f>
        <v>2.0100000000000193</v>
      </c>
      <c r="H64" s="1">
        <f>ABS(testdata[[#This Row],[high]]-F63)</f>
        <v>0.27000000000001023</v>
      </c>
      <c r="I64" s="1">
        <f>ABS(testdata[[#This Row],[low]]-F63)</f>
        <v>1.7400000000000091</v>
      </c>
      <c r="J64" s="1">
        <f>MAX(testdata[[#This Row],[H-L]:[|L-pC|]])</f>
        <v>2.0100000000000193</v>
      </c>
      <c r="K64" s="10">
        <f>(K63*20+testdata[[#This Row],[TR]])/21</f>
        <v>1.5032245035471554</v>
      </c>
      <c r="L64" s="1">
        <f>testdata[[#This Row],[close]]+Multiplier*testdata[[#This Row],[ATR]]</f>
        <v>227.80967351064149</v>
      </c>
      <c r="M64" s="1">
        <f>testdata[[#This Row],[close]]-Multiplier*testdata[[#This Row],[ATR]]</f>
        <v>218.79032648935853</v>
      </c>
      <c r="N64" s="1">
        <f>IF(OR(testdata[[#This Row],[UpperE]]&lt;N63,F63&gt;N63),testdata[[#This Row],[UpperE]],N63)</f>
        <v>226.07816878788901</v>
      </c>
      <c r="O64" s="1">
        <f>IF(OR(testdata[[#This Row],[LowerE]]&gt;O63,F63&lt;O63),testdata[[#This Row],[LowerE]],O63)</f>
        <v>219.67315995451779</v>
      </c>
      <c r="P64" s="7">
        <f>IF(S63=N63,testdata[[#This Row],[Upper]],testdata[[#This Row],[Lower]])</f>
        <v>226.07816878788901</v>
      </c>
      <c r="Q64" s="7">
        <f>IF(testdata[[#This Row],[AtrStop]]=testdata[[#This Row],[Upper]],testdata[[#This Row],[Upper]],NA())</f>
        <v>226.07816878788901</v>
      </c>
      <c r="R64" s="7" t="e">
        <f>IF(testdata[[#This Row],[AtrStop]]=testdata[[#This Row],[Lower]],testdata[[#This Row],[Lower]],NA())</f>
        <v>#N/A</v>
      </c>
      <c r="S64" s="19">
        <f>IF(testdata[[#This Row],[close]]&lt;=testdata[[#This Row],[STpot]],testdata[[#This Row],[Upper]],testdata[[#This Row],[Lower]])</f>
        <v>226.07816878788901</v>
      </c>
      <c r="U64" s="2">
        <v>42828</v>
      </c>
      <c r="V64" s="7">
        <v>226.07816879000001</v>
      </c>
      <c r="W64" s="7"/>
      <c r="X64" s="19">
        <v>226.07816879000001</v>
      </c>
      <c r="Y64" t="str">
        <f t="shared" si="0"/>
        <v/>
      </c>
    </row>
    <row r="65" spans="1:25" x14ac:dyDescent="0.25">
      <c r="A65" s="5">
        <v>63</v>
      </c>
      <c r="B65" s="2">
        <v>42829</v>
      </c>
      <c r="C65" s="1">
        <v>222.98</v>
      </c>
      <c r="D65" s="1">
        <v>223.53</v>
      </c>
      <c r="E65" s="1">
        <v>222.56</v>
      </c>
      <c r="F65" s="1">
        <v>223.44</v>
      </c>
      <c r="G65" s="1">
        <f>testdata[[#This Row],[high]]-testdata[[#This Row],[low]]</f>
        <v>0.96999999999999886</v>
      </c>
      <c r="H65" s="1">
        <f>ABS(testdata[[#This Row],[high]]-F64)</f>
        <v>0.22999999999998977</v>
      </c>
      <c r="I65" s="1">
        <f>ABS(testdata[[#This Row],[low]]-F64)</f>
        <v>0.74000000000000909</v>
      </c>
      <c r="J65" s="1">
        <f>MAX(testdata[[#This Row],[H-L]:[|L-pC|]])</f>
        <v>0.96999999999999886</v>
      </c>
      <c r="K65" s="10">
        <f>(K64*20+testdata[[#This Row],[TR]])/21</f>
        <v>1.4778328605211004</v>
      </c>
      <c r="L65" s="1">
        <f>testdata[[#This Row],[close]]+Multiplier*testdata[[#This Row],[ATR]]</f>
        <v>227.8734985815633</v>
      </c>
      <c r="M65" s="1">
        <f>testdata[[#This Row],[close]]-Multiplier*testdata[[#This Row],[ATR]]</f>
        <v>219.0065014184367</v>
      </c>
      <c r="N65" s="1">
        <f>IF(OR(testdata[[#This Row],[UpperE]]&lt;N64,F64&gt;N64),testdata[[#This Row],[UpperE]],N64)</f>
        <v>226.07816878788901</v>
      </c>
      <c r="O65" s="1">
        <f>IF(OR(testdata[[#This Row],[LowerE]]&gt;O64,F64&lt;O64),testdata[[#This Row],[LowerE]],O64)</f>
        <v>219.67315995451779</v>
      </c>
      <c r="P65" s="7">
        <f>IF(S64=N64,testdata[[#This Row],[Upper]],testdata[[#This Row],[Lower]])</f>
        <v>226.07816878788901</v>
      </c>
      <c r="Q65" s="7">
        <f>IF(testdata[[#This Row],[AtrStop]]=testdata[[#This Row],[Upper]],testdata[[#This Row],[Upper]],NA())</f>
        <v>226.07816878788901</v>
      </c>
      <c r="R65" s="7" t="e">
        <f>IF(testdata[[#This Row],[AtrStop]]=testdata[[#This Row],[Lower]],testdata[[#This Row],[Lower]],NA())</f>
        <v>#N/A</v>
      </c>
      <c r="S65" s="19">
        <f>IF(testdata[[#This Row],[close]]&lt;=testdata[[#This Row],[STpot]],testdata[[#This Row],[Upper]],testdata[[#This Row],[Lower]])</f>
        <v>226.07816878788901</v>
      </c>
      <c r="U65" s="2">
        <v>42829</v>
      </c>
      <c r="V65" s="7">
        <v>226.07816879000001</v>
      </c>
      <c r="W65" s="7"/>
      <c r="X65" s="19">
        <v>226.07816879000001</v>
      </c>
      <c r="Y65" t="str">
        <f t="shared" si="0"/>
        <v/>
      </c>
    </row>
    <row r="66" spans="1:25" x14ac:dyDescent="0.25">
      <c r="A66" s="5">
        <v>64</v>
      </c>
      <c r="B66" s="2">
        <v>42830</v>
      </c>
      <c r="C66" s="1">
        <v>224.18</v>
      </c>
      <c r="D66" s="1">
        <v>225.25</v>
      </c>
      <c r="E66" s="1">
        <v>222.55</v>
      </c>
      <c r="F66" s="1">
        <v>222.78</v>
      </c>
      <c r="G66" s="1">
        <f>testdata[[#This Row],[high]]-testdata[[#This Row],[low]]</f>
        <v>2.6999999999999886</v>
      </c>
      <c r="H66" s="1">
        <f>ABS(testdata[[#This Row],[high]]-F65)</f>
        <v>1.8100000000000023</v>
      </c>
      <c r="I66" s="1">
        <f>ABS(testdata[[#This Row],[low]]-F65)</f>
        <v>0.88999999999998636</v>
      </c>
      <c r="J66" s="1">
        <f>MAX(testdata[[#This Row],[H-L]:[|L-pC|]])</f>
        <v>2.6999999999999886</v>
      </c>
      <c r="K66" s="10">
        <f>(K65*20+testdata[[#This Row],[TR]])/21</f>
        <v>1.5360312957343809</v>
      </c>
      <c r="L66" s="1">
        <f>testdata[[#This Row],[close]]+Multiplier*testdata[[#This Row],[ATR]]</f>
        <v>227.38809388720315</v>
      </c>
      <c r="M66" s="1">
        <f>testdata[[#This Row],[close]]-Multiplier*testdata[[#This Row],[ATR]]</f>
        <v>218.17190611279685</v>
      </c>
      <c r="N66" s="1">
        <f>IF(OR(testdata[[#This Row],[UpperE]]&lt;N65,F65&gt;N65),testdata[[#This Row],[UpperE]],N65)</f>
        <v>226.07816878788901</v>
      </c>
      <c r="O66" s="1">
        <f>IF(OR(testdata[[#This Row],[LowerE]]&gt;O65,F65&lt;O65),testdata[[#This Row],[LowerE]],O65)</f>
        <v>219.67315995451779</v>
      </c>
      <c r="P66" s="7">
        <f>IF(S65=N65,testdata[[#This Row],[Upper]],testdata[[#This Row],[Lower]])</f>
        <v>226.07816878788901</v>
      </c>
      <c r="Q66" s="7">
        <f>IF(testdata[[#This Row],[AtrStop]]=testdata[[#This Row],[Upper]],testdata[[#This Row],[Upper]],NA())</f>
        <v>226.07816878788901</v>
      </c>
      <c r="R66" s="7" t="e">
        <f>IF(testdata[[#This Row],[AtrStop]]=testdata[[#This Row],[Lower]],testdata[[#This Row],[Lower]],NA())</f>
        <v>#N/A</v>
      </c>
      <c r="S66" s="19">
        <f>IF(testdata[[#This Row],[close]]&lt;=testdata[[#This Row],[STpot]],testdata[[#This Row],[Upper]],testdata[[#This Row],[Lower]])</f>
        <v>226.07816878788901</v>
      </c>
      <c r="U66" s="2">
        <v>42830</v>
      </c>
      <c r="V66" s="7">
        <v>226.07816879000001</v>
      </c>
      <c r="W66" s="7"/>
      <c r="X66" s="19">
        <v>226.07816879000001</v>
      </c>
      <c r="Y66" t="str">
        <f t="shared" si="0"/>
        <v/>
      </c>
    </row>
    <row r="67" spans="1:25" x14ac:dyDescent="0.25">
      <c r="A67" s="5">
        <v>65</v>
      </c>
      <c r="B67" s="2">
        <v>42831</v>
      </c>
      <c r="C67" s="1">
        <v>222.93</v>
      </c>
      <c r="D67" s="1">
        <v>223.97</v>
      </c>
      <c r="E67" s="1">
        <v>222.44</v>
      </c>
      <c r="F67" s="1">
        <v>223.4</v>
      </c>
      <c r="G67" s="1">
        <f>testdata[[#This Row],[high]]-testdata[[#This Row],[low]]</f>
        <v>1.5300000000000011</v>
      </c>
      <c r="H67" s="1">
        <f>ABS(testdata[[#This Row],[high]]-F66)</f>
        <v>1.1899999999999977</v>
      </c>
      <c r="I67" s="1">
        <f>ABS(testdata[[#This Row],[low]]-F66)</f>
        <v>0.34000000000000341</v>
      </c>
      <c r="J67" s="1">
        <f>MAX(testdata[[#This Row],[H-L]:[|L-pC|]])</f>
        <v>1.5300000000000011</v>
      </c>
      <c r="K67" s="10">
        <f>(K66*20+testdata[[#This Row],[TR]])/21</f>
        <v>1.5357440911756008</v>
      </c>
      <c r="L67" s="1">
        <f>testdata[[#This Row],[close]]+Multiplier*testdata[[#This Row],[ATR]]</f>
        <v>228.0072322735268</v>
      </c>
      <c r="M67" s="1">
        <f>testdata[[#This Row],[close]]-Multiplier*testdata[[#This Row],[ATR]]</f>
        <v>218.79276772647322</v>
      </c>
      <c r="N67" s="1">
        <f>IF(OR(testdata[[#This Row],[UpperE]]&lt;N66,F66&gt;N66),testdata[[#This Row],[UpperE]],N66)</f>
        <v>226.07816878788901</v>
      </c>
      <c r="O67" s="1">
        <f>IF(OR(testdata[[#This Row],[LowerE]]&gt;O66,F66&lt;O66),testdata[[#This Row],[LowerE]],O66)</f>
        <v>219.67315995451779</v>
      </c>
      <c r="P67" s="7">
        <f>IF(S66=N66,testdata[[#This Row],[Upper]],testdata[[#This Row],[Lower]])</f>
        <v>226.07816878788901</v>
      </c>
      <c r="Q67" s="7">
        <f>IF(testdata[[#This Row],[AtrStop]]=testdata[[#This Row],[Upper]],testdata[[#This Row],[Upper]],NA())</f>
        <v>226.07816878788901</v>
      </c>
      <c r="R67" s="7" t="e">
        <f>IF(testdata[[#This Row],[AtrStop]]=testdata[[#This Row],[Lower]],testdata[[#This Row],[Lower]],NA())</f>
        <v>#N/A</v>
      </c>
      <c r="S67" s="19">
        <f>IF(testdata[[#This Row],[close]]&lt;=testdata[[#This Row],[STpot]],testdata[[#This Row],[Upper]],testdata[[#This Row],[Lower]])</f>
        <v>226.07816878788901</v>
      </c>
      <c r="U67" s="2">
        <v>42831</v>
      </c>
      <c r="V67" s="7">
        <v>226.07816879000001</v>
      </c>
      <c r="W67" s="7"/>
      <c r="X67" s="19">
        <v>226.07816879000001</v>
      </c>
      <c r="Y67" t="str">
        <f t="shared" si="0"/>
        <v/>
      </c>
    </row>
    <row r="68" spans="1:25" x14ac:dyDescent="0.25">
      <c r="A68" s="5">
        <v>66</v>
      </c>
      <c r="B68" s="2">
        <v>42832</v>
      </c>
      <c r="C68" s="1">
        <v>223.13</v>
      </c>
      <c r="D68" s="1">
        <v>223.93</v>
      </c>
      <c r="E68" s="1">
        <v>222.64</v>
      </c>
      <c r="F68" s="1">
        <v>223.17</v>
      </c>
      <c r="G68" s="1">
        <f>testdata[[#This Row],[high]]-testdata[[#This Row],[low]]</f>
        <v>1.2900000000000205</v>
      </c>
      <c r="H68" s="1">
        <f>ABS(testdata[[#This Row],[high]]-F67)</f>
        <v>0.53000000000000114</v>
      </c>
      <c r="I68" s="1">
        <f>ABS(testdata[[#This Row],[low]]-F67)</f>
        <v>0.76000000000001933</v>
      </c>
      <c r="J68" s="1">
        <f>MAX(testdata[[#This Row],[H-L]:[|L-pC|]])</f>
        <v>1.2900000000000205</v>
      </c>
      <c r="K68" s="10">
        <f>(K67*20+testdata[[#This Row],[TR]])/21</f>
        <v>1.5240419915958112</v>
      </c>
      <c r="L68" s="1">
        <f>testdata[[#This Row],[close]]+Multiplier*testdata[[#This Row],[ATR]]</f>
        <v>227.74212597478743</v>
      </c>
      <c r="M68" s="1">
        <f>testdata[[#This Row],[close]]-Multiplier*testdata[[#This Row],[ATR]]</f>
        <v>218.59787402521255</v>
      </c>
      <c r="N68" s="1">
        <f>IF(OR(testdata[[#This Row],[UpperE]]&lt;N67,F67&gt;N67),testdata[[#This Row],[UpperE]],N67)</f>
        <v>226.07816878788901</v>
      </c>
      <c r="O68" s="1">
        <f>IF(OR(testdata[[#This Row],[LowerE]]&gt;O67,F67&lt;O67),testdata[[#This Row],[LowerE]],O67)</f>
        <v>219.67315995451779</v>
      </c>
      <c r="P68" s="7">
        <f>IF(S67=N67,testdata[[#This Row],[Upper]],testdata[[#This Row],[Lower]])</f>
        <v>226.07816878788901</v>
      </c>
      <c r="Q68" s="7">
        <f>IF(testdata[[#This Row],[AtrStop]]=testdata[[#This Row],[Upper]],testdata[[#This Row],[Upper]],NA())</f>
        <v>226.07816878788901</v>
      </c>
      <c r="R68" s="7" t="e">
        <f>IF(testdata[[#This Row],[AtrStop]]=testdata[[#This Row],[Lower]],testdata[[#This Row],[Lower]],NA())</f>
        <v>#N/A</v>
      </c>
      <c r="S68" s="19">
        <f>IF(testdata[[#This Row],[close]]&lt;=testdata[[#This Row],[STpot]],testdata[[#This Row],[Upper]],testdata[[#This Row],[Lower]])</f>
        <v>226.07816878788901</v>
      </c>
      <c r="U68" s="2">
        <v>42832</v>
      </c>
      <c r="V68" s="7">
        <v>226.07816879000001</v>
      </c>
      <c r="W68" s="7"/>
      <c r="X68" s="19">
        <v>226.07816879000001</v>
      </c>
      <c r="Y68" t="str">
        <f t="shared" si="0"/>
        <v/>
      </c>
    </row>
    <row r="69" spans="1:25" x14ac:dyDescent="0.25">
      <c r="A69" s="5">
        <v>67</v>
      </c>
      <c r="B69" s="2">
        <v>42835</v>
      </c>
      <c r="C69" s="1">
        <v>223.33</v>
      </c>
      <c r="D69" s="1">
        <v>224.18</v>
      </c>
      <c r="E69" s="1">
        <v>222.73</v>
      </c>
      <c r="F69" s="1">
        <v>223.31</v>
      </c>
      <c r="G69" s="1">
        <f>testdata[[#This Row],[high]]-testdata[[#This Row],[low]]</f>
        <v>1.4500000000000171</v>
      </c>
      <c r="H69" s="1">
        <f>ABS(testdata[[#This Row],[high]]-F68)</f>
        <v>1.0100000000000193</v>
      </c>
      <c r="I69" s="1">
        <f>ABS(testdata[[#This Row],[low]]-F68)</f>
        <v>0.43999999999999773</v>
      </c>
      <c r="J69" s="1">
        <f>MAX(testdata[[#This Row],[H-L]:[|L-pC|]])</f>
        <v>1.4500000000000171</v>
      </c>
      <c r="K69" s="10">
        <f>(K68*20+testdata[[#This Row],[TR]])/21</f>
        <v>1.520516182472202</v>
      </c>
      <c r="L69" s="1">
        <f>testdata[[#This Row],[close]]+Multiplier*testdata[[#This Row],[ATR]]</f>
        <v>227.87154854741661</v>
      </c>
      <c r="M69" s="1">
        <f>testdata[[#This Row],[close]]-Multiplier*testdata[[#This Row],[ATR]]</f>
        <v>218.7484514525834</v>
      </c>
      <c r="N69" s="1">
        <f>IF(OR(testdata[[#This Row],[UpperE]]&lt;N68,F68&gt;N68),testdata[[#This Row],[UpperE]],N68)</f>
        <v>226.07816878788901</v>
      </c>
      <c r="O69" s="1">
        <f>IF(OR(testdata[[#This Row],[LowerE]]&gt;O68,F68&lt;O68),testdata[[#This Row],[LowerE]],O68)</f>
        <v>219.67315995451779</v>
      </c>
      <c r="P69" s="7">
        <f>IF(S68=N68,testdata[[#This Row],[Upper]],testdata[[#This Row],[Lower]])</f>
        <v>226.07816878788901</v>
      </c>
      <c r="Q69" s="7">
        <f>IF(testdata[[#This Row],[AtrStop]]=testdata[[#This Row],[Upper]],testdata[[#This Row],[Upper]],NA())</f>
        <v>226.07816878788901</v>
      </c>
      <c r="R69" s="7" t="e">
        <f>IF(testdata[[#This Row],[AtrStop]]=testdata[[#This Row],[Lower]],testdata[[#This Row],[Lower]],NA())</f>
        <v>#N/A</v>
      </c>
      <c r="S69" s="19">
        <f>IF(testdata[[#This Row],[close]]&lt;=testdata[[#This Row],[STpot]],testdata[[#This Row],[Upper]],testdata[[#This Row],[Lower]])</f>
        <v>226.07816878788901</v>
      </c>
      <c r="U69" s="2">
        <v>42835</v>
      </c>
      <c r="V69" s="7">
        <v>226.07816879000001</v>
      </c>
      <c r="W69" s="7"/>
      <c r="X69" s="19">
        <v>226.07816879000001</v>
      </c>
      <c r="Y69" t="str">
        <f t="shared" si="0"/>
        <v/>
      </c>
    </row>
    <row r="70" spans="1:25" x14ac:dyDescent="0.25">
      <c r="A70" s="5">
        <v>68</v>
      </c>
      <c r="B70" s="2">
        <v>42836</v>
      </c>
      <c r="C70" s="1">
        <v>222.89</v>
      </c>
      <c r="D70" s="1">
        <v>223.15</v>
      </c>
      <c r="E70" s="1">
        <v>221.41</v>
      </c>
      <c r="F70" s="1">
        <v>223.04</v>
      </c>
      <c r="G70" s="1">
        <f>testdata[[#This Row],[high]]-testdata[[#This Row],[low]]</f>
        <v>1.7400000000000091</v>
      </c>
      <c r="H70" s="1">
        <f>ABS(testdata[[#This Row],[high]]-F69)</f>
        <v>0.15999999999999659</v>
      </c>
      <c r="I70" s="1">
        <f>ABS(testdata[[#This Row],[low]]-F69)</f>
        <v>1.9000000000000057</v>
      </c>
      <c r="J70" s="1">
        <f>MAX(testdata[[#This Row],[H-L]:[|L-pC|]])</f>
        <v>1.9000000000000057</v>
      </c>
      <c r="K70" s="10">
        <f>(K69*20+testdata[[#This Row],[TR]])/21</f>
        <v>1.5385868404497163</v>
      </c>
      <c r="L70" s="1">
        <f>testdata[[#This Row],[close]]+Multiplier*testdata[[#This Row],[ATR]]</f>
        <v>227.65576052134915</v>
      </c>
      <c r="M70" s="1">
        <f>testdata[[#This Row],[close]]-Multiplier*testdata[[#This Row],[ATR]]</f>
        <v>218.42423947865083</v>
      </c>
      <c r="N70" s="1">
        <f>IF(OR(testdata[[#This Row],[UpperE]]&lt;N69,F69&gt;N69),testdata[[#This Row],[UpperE]],N69)</f>
        <v>226.07816878788901</v>
      </c>
      <c r="O70" s="1">
        <f>IF(OR(testdata[[#This Row],[LowerE]]&gt;O69,F69&lt;O69),testdata[[#This Row],[LowerE]],O69)</f>
        <v>219.67315995451779</v>
      </c>
      <c r="P70" s="7">
        <f>IF(S69=N69,testdata[[#This Row],[Upper]],testdata[[#This Row],[Lower]])</f>
        <v>226.07816878788901</v>
      </c>
      <c r="Q70" s="7">
        <f>IF(testdata[[#This Row],[AtrStop]]=testdata[[#This Row],[Upper]],testdata[[#This Row],[Upper]],NA())</f>
        <v>226.07816878788901</v>
      </c>
      <c r="R70" s="7" t="e">
        <f>IF(testdata[[#This Row],[AtrStop]]=testdata[[#This Row],[Lower]],testdata[[#This Row],[Lower]],NA())</f>
        <v>#N/A</v>
      </c>
      <c r="S70" s="19">
        <f>IF(testdata[[#This Row],[close]]&lt;=testdata[[#This Row],[STpot]],testdata[[#This Row],[Upper]],testdata[[#This Row],[Lower]])</f>
        <v>226.07816878788901</v>
      </c>
      <c r="U70" s="2">
        <v>42836</v>
      </c>
      <c r="V70" s="7">
        <v>226.07816879000001</v>
      </c>
      <c r="W70" s="7"/>
      <c r="X70" s="19">
        <v>226.07816879000001</v>
      </c>
      <c r="Y70" t="str">
        <f t="shared" si="0"/>
        <v/>
      </c>
    </row>
    <row r="71" spans="1:25" x14ac:dyDescent="0.25">
      <c r="A71" s="5">
        <v>69</v>
      </c>
      <c r="B71" s="2">
        <v>42837</v>
      </c>
      <c r="C71" s="1">
        <v>222.74</v>
      </c>
      <c r="D71" s="1">
        <v>222.95</v>
      </c>
      <c r="E71" s="1">
        <v>221.82</v>
      </c>
      <c r="F71" s="1">
        <v>222.06</v>
      </c>
      <c r="G71" s="1">
        <f>testdata[[#This Row],[high]]-testdata[[#This Row],[low]]</f>
        <v>1.1299999999999955</v>
      </c>
      <c r="H71" s="1">
        <f>ABS(testdata[[#This Row],[high]]-F70)</f>
        <v>9.0000000000003411E-2</v>
      </c>
      <c r="I71" s="1">
        <f>ABS(testdata[[#This Row],[low]]-F70)</f>
        <v>1.2199999999999989</v>
      </c>
      <c r="J71" s="1">
        <f>MAX(testdata[[#This Row],[H-L]:[|L-pC|]])</f>
        <v>1.2199999999999989</v>
      </c>
      <c r="K71" s="10">
        <f>(K70*20+testdata[[#This Row],[TR]])/21</f>
        <v>1.5234160385235394</v>
      </c>
      <c r="L71" s="1">
        <f>testdata[[#This Row],[close]]+Multiplier*testdata[[#This Row],[ATR]]</f>
        <v>226.63024811557062</v>
      </c>
      <c r="M71" s="1">
        <f>testdata[[#This Row],[close]]-Multiplier*testdata[[#This Row],[ATR]]</f>
        <v>217.48975188442938</v>
      </c>
      <c r="N71" s="1">
        <f>IF(OR(testdata[[#This Row],[UpperE]]&lt;N70,F70&gt;N70),testdata[[#This Row],[UpperE]],N70)</f>
        <v>226.07816878788901</v>
      </c>
      <c r="O71" s="1">
        <f>IF(OR(testdata[[#This Row],[LowerE]]&gt;O70,F70&lt;O70),testdata[[#This Row],[LowerE]],O70)</f>
        <v>219.67315995451779</v>
      </c>
      <c r="P71" s="7">
        <f>IF(S70=N70,testdata[[#This Row],[Upper]],testdata[[#This Row],[Lower]])</f>
        <v>226.07816878788901</v>
      </c>
      <c r="Q71" s="7">
        <f>IF(testdata[[#This Row],[AtrStop]]=testdata[[#This Row],[Upper]],testdata[[#This Row],[Upper]],NA())</f>
        <v>226.07816878788901</v>
      </c>
      <c r="R71" s="7" t="e">
        <f>IF(testdata[[#This Row],[AtrStop]]=testdata[[#This Row],[Lower]],testdata[[#This Row],[Lower]],NA())</f>
        <v>#N/A</v>
      </c>
      <c r="S71" s="19">
        <f>IF(testdata[[#This Row],[close]]&lt;=testdata[[#This Row],[STpot]],testdata[[#This Row],[Upper]],testdata[[#This Row],[Lower]])</f>
        <v>226.07816878788901</v>
      </c>
      <c r="U71" s="2">
        <v>42837</v>
      </c>
      <c r="V71" s="7">
        <v>226.07816879000001</v>
      </c>
      <c r="W71" s="7"/>
      <c r="X71" s="19">
        <v>226.07816879000001</v>
      </c>
      <c r="Y71" t="str">
        <f t="shared" si="0"/>
        <v/>
      </c>
    </row>
    <row r="72" spans="1:25" x14ac:dyDescent="0.25">
      <c r="A72" s="5">
        <v>70</v>
      </c>
      <c r="B72" s="2">
        <v>42838</v>
      </c>
      <c r="C72" s="1">
        <v>221.69</v>
      </c>
      <c r="D72" s="1">
        <v>222.5</v>
      </c>
      <c r="E72" s="1">
        <v>220.62</v>
      </c>
      <c r="F72" s="1">
        <v>220.62</v>
      </c>
      <c r="G72" s="1">
        <f>testdata[[#This Row],[high]]-testdata[[#This Row],[low]]</f>
        <v>1.8799999999999955</v>
      </c>
      <c r="H72" s="1">
        <f>ABS(testdata[[#This Row],[high]]-F71)</f>
        <v>0.43999999999999773</v>
      </c>
      <c r="I72" s="1">
        <f>ABS(testdata[[#This Row],[low]]-F71)</f>
        <v>1.4399999999999977</v>
      </c>
      <c r="J72" s="1">
        <f>MAX(testdata[[#This Row],[H-L]:[|L-pC|]])</f>
        <v>1.8799999999999955</v>
      </c>
      <c r="K72" s="10">
        <f>(K71*20+testdata[[#This Row],[TR]])/21</f>
        <v>1.5403962271652751</v>
      </c>
      <c r="L72" s="1">
        <f>testdata[[#This Row],[close]]+Multiplier*testdata[[#This Row],[ATR]]</f>
        <v>225.24118868149583</v>
      </c>
      <c r="M72" s="1">
        <f>testdata[[#This Row],[close]]-Multiplier*testdata[[#This Row],[ATR]]</f>
        <v>215.99881131850418</v>
      </c>
      <c r="N72" s="1">
        <f>IF(OR(testdata[[#This Row],[UpperE]]&lt;N71,F71&gt;N71),testdata[[#This Row],[UpperE]],N71)</f>
        <v>225.24118868149583</v>
      </c>
      <c r="O72" s="1">
        <f>IF(OR(testdata[[#This Row],[LowerE]]&gt;O71,F71&lt;O71),testdata[[#This Row],[LowerE]],O71)</f>
        <v>219.67315995451779</v>
      </c>
      <c r="P72" s="7">
        <f>IF(S71=N71,testdata[[#This Row],[Upper]],testdata[[#This Row],[Lower]])</f>
        <v>225.24118868149583</v>
      </c>
      <c r="Q72" s="7">
        <f>IF(testdata[[#This Row],[AtrStop]]=testdata[[#This Row],[Upper]],testdata[[#This Row],[Upper]],NA())</f>
        <v>225.24118868149583</v>
      </c>
      <c r="R72" s="7" t="e">
        <f>IF(testdata[[#This Row],[AtrStop]]=testdata[[#This Row],[Lower]],testdata[[#This Row],[Lower]],NA())</f>
        <v>#N/A</v>
      </c>
      <c r="S72" s="19">
        <f>IF(testdata[[#This Row],[close]]&lt;=testdata[[#This Row],[STpot]],testdata[[#This Row],[Upper]],testdata[[#This Row],[Lower]])</f>
        <v>225.24118868149583</v>
      </c>
      <c r="U72" s="2">
        <v>42838</v>
      </c>
      <c r="V72" s="7">
        <v>225.24118867999999</v>
      </c>
      <c r="W72" s="7"/>
      <c r="X72" s="19">
        <v>225.24118867999999</v>
      </c>
      <c r="Y72" t="str">
        <f t="shared" si="0"/>
        <v/>
      </c>
    </row>
    <row r="73" spans="1:25" x14ac:dyDescent="0.25">
      <c r="A73" s="5">
        <v>71</v>
      </c>
      <c r="B73" s="2">
        <v>42842</v>
      </c>
      <c r="C73" s="1">
        <v>221.19</v>
      </c>
      <c r="D73" s="1">
        <v>222.58</v>
      </c>
      <c r="E73" s="1">
        <v>220.97</v>
      </c>
      <c r="F73" s="1">
        <v>222.58</v>
      </c>
      <c r="G73" s="1">
        <f>testdata[[#This Row],[high]]-testdata[[#This Row],[low]]</f>
        <v>1.6100000000000136</v>
      </c>
      <c r="H73" s="1">
        <f>ABS(testdata[[#This Row],[high]]-F72)</f>
        <v>1.960000000000008</v>
      </c>
      <c r="I73" s="1">
        <f>ABS(testdata[[#This Row],[low]]-F72)</f>
        <v>0.34999999999999432</v>
      </c>
      <c r="J73" s="1">
        <f>MAX(testdata[[#This Row],[H-L]:[|L-pC|]])</f>
        <v>1.960000000000008</v>
      </c>
      <c r="K73" s="10">
        <f>(K72*20+testdata[[#This Row],[TR]])/21</f>
        <v>1.5603773592050243</v>
      </c>
      <c r="L73" s="1">
        <f>testdata[[#This Row],[close]]+Multiplier*testdata[[#This Row],[ATR]]</f>
        <v>227.26113207761509</v>
      </c>
      <c r="M73" s="1">
        <f>testdata[[#This Row],[close]]-Multiplier*testdata[[#This Row],[ATR]]</f>
        <v>217.89886792238494</v>
      </c>
      <c r="N73" s="1">
        <f>IF(OR(testdata[[#This Row],[UpperE]]&lt;N72,F72&gt;N72),testdata[[#This Row],[UpperE]],N72)</f>
        <v>225.24118868149583</v>
      </c>
      <c r="O73" s="1">
        <f>IF(OR(testdata[[#This Row],[LowerE]]&gt;O72,F72&lt;O72),testdata[[#This Row],[LowerE]],O72)</f>
        <v>219.67315995451779</v>
      </c>
      <c r="P73" s="7">
        <f>IF(S72=N72,testdata[[#This Row],[Upper]],testdata[[#This Row],[Lower]])</f>
        <v>225.24118868149583</v>
      </c>
      <c r="Q73" s="7">
        <f>IF(testdata[[#This Row],[AtrStop]]=testdata[[#This Row],[Upper]],testdata[[#This Row],[Upper]],NA())</f>
        <v>225.24118868149583</v>
      </c>
      <c r="R73" s="7" t="e">
        <f>IF(testdata[[#This Row],[AtrStop]]=testdata[[#This Row],[Lower]],testdata[[#This Row],[Lower]],NA())</f>
        <v>#N/A</v>
      </c>
      <c r="S73" s="19">
        <f>IF(testdata[[#This Row],[close]]&lt;=testdata[[#This Row],[STpot]],testdata[[#This Row],[Upper]],testdata[[#This Row],[Lower]])</f>
        <v>225.24118868149583</v>
      </c>
      <c r="U73" s="2">
        <v>42842</v>
      </c>
      <c r="V73" s="7">
        <v>225.24118867999999</v>
      </c>
      <c r="W73" s="7"/>
      <c r="X73" s="19">
        <v>225.24118867999999</v>
      </c>
      <c r="Y73" t="str">
        <f t="shared" si="0"/>
        <v/>
      </c>
    </row>
    <row r="74" spans="1:25" x14ac:dyDescent="0.25">
      <c r="A74" s="5">
        <v>72</v>
      </c>
      <c r="B74" s="2">
        <v>42843</v>
      </c>
      <c r="C74" s="1">
        <v>221.77</v>
      </c>
      <c r="D74" s="1">
        <v>222.5</v>
      </c>
      <c r="E74" s="1">
        <v>221.16</v>
      </c>
      <c r="F74" s="1">
        <v>221.91</v>
      </c>
      <c r="G74" s="1">
        <f>testdata[[#This Row],[high]]-testdata[[#This Row],[low]]</f>
        <v>1.3400000000000034</v>
      </c>
      <c r="H74" s="1">
        <f>ABS(testdata[[#This Row],[high]]-F73)</f>
        <v>8.0000000000012506E-2</v>
      </c>
      <c r="I74" s="1">
        <f>ABS(testdata[[#This Row],[low]]-F73)</f>
        <v>1.4200000000000159</v>
      </c>
      <c r="J74" s="1">
        <f>MAX(testdata[[#This Row],[H-L]:[|L-pC|]])</f>
        <v>1.4200000000000159</v>
      </c>
      <c r="K74" s="10">
        <f>(K73*20+testdata[[#This Row],[TR]])/21</f>
        <v>1.5536927230524047</v>
      </c>
      <c r="L74" s="1">
        <f>testdata[[#This Row],[close]]+Multiplier*testdata[[#This Row],[ATR]]</f>
        <v>226.5710781691572</v>
      </c>
      <c r="M74" s="1">
        <f>testdata[[#This Row],[close]]-Multiplier*testdata[[#This Row],[ATR]]</f>
        <v>217.24892183084279</v>
      </c>
      <c r="N74" s="1">
        <f>IF(OR(testdata[[#This Row],[UpperE]]&lt;N73,F73&gt;N73),testdata[[#This Row],[UpperE]],N73)</f>
        <v>225.24118868149583</v>
      </c>
      <c r="O74" s="1">
        <f>IF(OR(testdata[[#This Row],[LowerE]]&gt;O73,F73&lt;O73),testdata[[#This Row],[LowerE]],O73)</f>
        <v>219.67315995451779</v>
      </c>
      <c r="P74" s="7">
        <f>IF(S73=N73,testdata[[#This Row],[Upper]],testdata[[#This Row],[Lower]])</f>
        <v>225.24118868149583</v>
      </c>
      <c r="Q74" s="7">
        <f>IF(testdata[[#This Row],[AtrStop]]=testdata[[#This Row],[Upper]],testdata[[#This Row],[Upper]],NA())</f>
        <v>225.24118868149583</v>
      </c>
      <c r="R74" s="7" t="e">
        <f>IF(testdata[[#This Row],[AtrStop]]=testdata[[#This Row],[Lower]],testdata[[#This Row],[Lower]],NA())</f>
        <v>#N/A</v>
      </c>
      <c r="S74" s="19">
        <f>IF(testdata[[#This Row],[close]]&lt;=testdata[[#This Row],[STpot]],testdata[[#This Row],[Upper]],testdata[[#This Row],[Lower]])</f>
        <v>225.24118868149583</v>
      </c>
      <c r="U74" s="2">
        <v>42843</v>
      </c>
      <c r="V74" s="7">
        <v>225.24118867999999</v>
      </c>
      <c r="W74" s="7"/>
      <c r="X74" s="19">
        <v>225.24118867999999</v>
      </c>
      <c r="Y74" t="str">
        <f t="shared" si="0"/>
        <v/>
      </c>
    </row>
    <row r="75" spans="1:25" x14ac:dyDescent="0.25">
      <c r="A75" s="5">
        <v>73</v>
      </c>
      <c r="B75" s="2">
        <v>42844</v>
      </c>
      <c r="C75" s="1">
        <v>222.53</v>
      </c>
      <c r="D75" s="1">
        <v>222.94</v>
      </c>
      <c r="E75" s="1">
        <v>221.26</v>
      </c>
      <c r="F75" s="1">
        <v>221.5</v>
      </c>
      <c r="G75" s="1">
        <f>testdata[[#This Row],[high]]-testdata[[#This Row],[low]]</f>
        <v>1.6800000000000068</v>
      </c>
      <c r="H75" s="1">
        <f>ABS(testdata[[#This Row],[high]]-F74)</f>
        <v>1.0300000000000011</v>
      </c>
      <c r="I75" s="1">
        <f>ABS(testdata[[#This Row],[low]]-F74)</f>
        <v>0.65000000000000568</v>
      </c>
      <c r="J75" s="1">
        <f>MAX(testdata[[#This Row],[H-L]:[|L-pC|]])</f>
        <v>1.6800000000000068</v>
      </c>
      <c r="K75" s="10">
        <f>(K74*20+testdata[[#This Row],[TR]])/21</f>
        <v>1.5597073552880047</v>
      </c>
      <c r="L75" s="1">
        <f>testdata[[#This Row],[close]]+Multiplier*testdata[[#This Row],[ATR]]</f>
        <v>226.17912206586402</v>
      </c>
      <c r="M75" s="1">
        <f>testdata[[#This Row],[close]]-Multiplier*testdata[[#This Row],[ATR]]</f>
        <v>216.82087793413598</v>
      </c>
      <c r="N75" s="1">
        <f>IF(OR(testdata[[#This Row],[UpperE]]&lt;N74,F74&gt;N74),testdata[[#This Row],[UpperE]],N74)</f>
        <v>225.24118868149583</v>
      </c>
      <c r="O75" s="1">
        <f>IF(OR(testdata[[#This Row],[LowerE]]&gt;O74,F74&lt;O74),testdata[[#This Row],[LowerE]],O74)</f>
        <v>219.67315995451779</v>
      </c>
      <c r="P75" s="7">
        <f>IF(S74=N74,testdata[[#This Row],[Upper]],testdata[[#This Row],[Lower]])</f>
        <v>225.24118868149583</v>
      </c>
      <c r="Q75" s="7">
        <f>IF(testdata[[#This Row],[AtrStop]]=testdata[[#This Row],[Upper]],testdata[[#This Row],[Upper]],NA())</f>
        <v>225.24118868149583</v>
      </c>
      <c r="R75" s="7" t="e">
        <f>IF(testdata[[#This Row],[AtrStop]]=testdata[[#This Row],[Lower]],testdata[[#This Row],[Lower]],NA())</f>
        <v>#N/A</v>
      </c>
      <c r="S75" s="19">
        <f>IF(testdata[[#This Row],[close]]&lt;=testdata[[#This Row],[STpot]],testdata[[#This Row],[Upper]],testdata[[#This Row],[Lower]])</f>
        <v>225.24118868149583</v>
      </c>
      <c r="U75" s="2">
        <v>42844</v>
      </c>
      <c r="V75" s="7">
        <v>225.24118867999999</v>
      </c>
      <c r="W75" s="7"/>
      <c r="X75" s="19">
        <v>225.24118867999999</v>
      </c>
      <c r="Y75" t="str">
        <f t="shared" si="0"/>
        <v/>
      </c>
    </row>
    <row r="76" spans="1:25" x14ac:dyDescent="0.25">
      <c r="A76" s="5">
        <v>74</v>
      </c>
      <c r="B76" s="2">
        <v>42845</v>
      </c>
      <c r="C76" s="1">
        <v>222.18</v>
      </c>
      <c r="D76" s="1">
        <v>223.79</v>
      </c>
      <c r="E76" s="1">
        <v>221.83</v>
      </c>
      <c r="F76" s="1">
        <v>223.31</v>
      </c>
      <c r="G76" s="1">
        <f>testdata[[#This Row],[high]]-testdata[[#This Row],[low]]</f>
        <v>1.9599999999999795</v>
      </c>
      <c r="H76" s="1">
        <f>ABS(testdata[[#This Row],[high]]-F75)</f>
        <v>2.289999999999992</v>
      </c>
      <c r="I76" s="1">
        <f>ABS(testdata[[#This Row],[low]]-F75)</f>
        <v>0.33000000000001251</v>
      </c>
      <c r="J76" s="1">
        <f>MAX(testdata[[#This Row],[H-L]:[|L-pC|]])</f>
        <v>2.289999999999992</v>
      </c>
      <c r="K76" s="10">
        <f>(K75*20+testdata[[#This Row],[TR]])/21</f>
        <v>1.594483195512385</v>
      </c>
      <c r="L76" s="1">
        <f>testdata[[#This Row],[close]]+Multiplier*testdata[[#This Row],[ATR]]</f>
        <v>228.09344958653716</v>
      </c>
      <c r="M76" s="1">
        <f>testdata[[#This Row],[close]]-Multiplier*testdata[[#This Row],[ATR]]</f>
        <v>218.52655041346284</v>
      </c>
      <c r="N76" s="1">
        <f>IF(OR(testdata[[#This Row],[UpperE]]&lt;N75,F75&gt;N75),testdata[[#This Row],[UpperE]],N75)</f>
        <v>225.24118868149583</v>
      </c>
      <c r="O76" s="1">
        <f>IF(OR(testdata[[#This Row],[LowerE]]&gt;O75,F75&lt;O75),testdata[[#This Row],[LowerE]],O75)</f>
        <v>219.67315995451779</v>
      </c>
      <c r="P76" s="7">
        <f>IF(S75=N75,testdata[[#This Row],[Upper]],testdata[[#This Row],[Lower]])</f>
        <v>225.24118868149583</v>
      </c>
      <c r="Q76" s="7">
        <f>IF(testdata[[#This Row],[AtrStop]]=testdata[[#This Row],[Upper]],testdata[[#This Row],[Upper]],NA())</f>
        <v>225.24118868149583</v>
      </c>
      <c r="R76" s="7" t="e">
        <f>IF(testdata[[#This Row],[AtrStop]]=testdata[[#This Row],[Lower]],testdata[[#This Row],[Lower]],NA())</f>
        <v>#N/A</v>
      </c>
      <c r="S76" s="19">
        <f>IF(testdata[[#This Row],[close]]&lt;=testdata[[#This Row],[STpot]],testdata[[#This Row],[Upper]],testdata[[#This Row],[Lower]])</f>
        <v>225.24118868149583</v>
      </c>
      <c r="U76" s="2">
        <v>42845</v>
      </c>
      <c r="V76" s="7">
        <v>225.24118867999999</v>
      </c>
      <c r="W76" s="7"/>
      <c r="X76" s="19">
        <v>225.24118867999999</v>
      </c>
      <c r="Y76" t="str">
        <f t="shared" si="0"/>
        <v/>
      </c>
    </row>
    <row r="77" spans="1:25" x14ac:dyDescent="0.25">
      <c r="A77" s="5">
        <v>75</v>
      </c>
      <c r="B77" s="2">
        <v>42846</v>
      </c>
      <c r="C77" s="1">
        <v>223.22</v>
      </c>
      <c r="D77" s="1">
        <v>223.28</v>
      </c>
      <c r="E77" s="1">
        <v>222.16</v>
      </c>
      <c r="F77" s="1">
        <v>222.6</v>
      </c>
      <c r="G77" s="1">
        <f>testdata[[#This Row],[high]]-testdata[[#This Row],[low]]</f>
        <v>1.1200000000000045</v>
      </c>
      <c r="H77" s="1">
        <f>ABS(testdata[[#This Row],[high]]-F76)</f>
        <v>3.0000000000001137E-2</v>
      </c>
      <c r="I77" s="1">
        <f>ABS(testdata[[#This Row],[low]]-F76)</f>
        <v>1.1500000000000057</v>
      </c>
      <c r="J77" s="1">
        <f>MAX(testdata[[#This Row],[H-L]:[|L-pC|]])</f>
        <v>1.1500000000000057</v>
      </c>
      <c r="K77" s="10">
        <f>(K76*20+testdata[[#This Row],[TR]])/21</f>
        <v>1.5733173290594149</v>
      </c>
      <c r="L77" s="1">
        <f>testdata[[#This Row],[close]]+Multiplier*testdata[[#This Row],[ATR]]</f>
        <v>227.31995198717823</v>
      </c>
      <c r="M77" s="1">
        <f>testdata[[#This Row],[close]]-Multiplier*testdata[[#This Row],[ATR]]</f>
        <v>217.88004801282176</v>
      </c>
      <c r="N77" s="1">
        <f>IF(OR(testdata[[#This Row],[UpperE]]&lt;N76,F76&gt;N76),testdata[[#This Row],[UpperE]],N76)</f>
        <v>225.24118868149583</v>
      </c>
      <c r="O77" s="1">
        <f>IF(OR(testdata[[#This Row],[LowerE]]&gt;O76,F76&lt;O76),testdata[[#This Row],[LowerE]],O76)</f>
        <v>219.67315995451779</v>
      </c>
      <c r="P77" s="7">
        <f>IF(S76=N76,testdata[[#This Row],[Upper]],testdata[[#This Row],[Lower]])</f>
        <v>225.24118868149583</v>
      </c>
      <c r="Q77" s="7">
        <f>IF(testdata[[#This Row],[AtrStop]]=testdata[[#This Row],[Upper]],testdata[[#This Row],[Upper]],NA())</f>
        <v>225.24118868149583</v>
      </c>
      <c r="R77" s="7" t="e">
        <f>IF(testdata[[#This Row],[AtrStop]]=testdata[[#This Row],[Lower]],testdata[[#This Row],[Lower]],NA())</f>
        <v>#N/A</v>
      </c>
      <c r="S77" s="19">
        <f>IF(testdata[[#This Row],[close]]&lt;=testdata[[#This Row],[STpot]],testdata[[#This Row],[Upper]],testdata[[#This Row],[Lower]])</f>
        <v>225.24118868149583</v>
      </c>
      <c r="U77" s="2">
        <v>42846</v>
      </c>
      <c r="V77" s="7">
        <v>225.24118867999999</v>
      </c>
      <c r="W77" s="7"/>
      <c r="X77" s="19">
        <v>225.24118867999999</v>
      </c>
      <c r="Y77" t="str">
        <f t="shared" si="0"/>
        <v/>
      </c>
    </row>
    <row r="78" spans="1:25" x14ac:dyDescent="0.25">
      <c r="A78" s="5">
        <v>76</v>
      </c>
      <c r="B78" s="2">
        <v>42849</v>
      </c>
      <c r="C78" s="1">
        <v>225.05</v>
      </c>
      <c r="D78" s="1">
        <v>225.27</v>
      </c>
      <c r="E78" s="1">
        <v>222.57</v>
      </c>
      <c r="F78" s="1">
        <v>225.04</v>
      </c>
      <c r="G78" s="1">
        <f>testdata[[#This Row],[high]]-testdata[[#This Row],[low]]</f>
        <v>2.7000000000000171</v>
      </c>
      <c r="H78" s="1">
        <f>ABS(testdata[[#This Row],[high]]-F77)</f>
        <v>2.6700000000000159</v>
      </c>
      <c r="I78" s="1">
        <f>ABS(testdata[[#This Row],[low]]-F77)</f>
        <v>3.0000000000001137E-2</v>
      </c>
      <c r="J78" s="1">
        <f>MAX(testdata[[#This Row],[H-L]:[|L-pC|]])</f>
        <v>2.7000000000000171</v>
      </c>
      <c r="K78" s="10">
        <f>(K77*20+testdata[[#This Row],[TR]])/21</f>
        <v>1.6269688848184911</v>
      </c>
      <c r="L78" s="1">
        <f>testdata[[#This Row],[close]]+Multiplier*testdata[[#This Row],[ATR]]</f>
        <v>229.92090665445548</v>
      </c>
      <c r="M78" s="1">
        <f>testdata[[#This Row],[close]]-Multiplier*testdata[[#This Row],[ATR]]</f>
        <v>220.15909334554451</v>
      </c>
      <c r="N78" s="1">
        <f>IF(OR(testdata[[#This Row],[UpperE]]&lt;N77,F77&gt;N77),testdata[[#This Row],[UpperE]],N77)</f>
        <v>225.24118868149583</v>
      </c>
      <c r="O78" s="1">
        <f>IF(OR(testdata[[#This Row],[LowerE]]&gt;O77,F77&lt;O77),testdata[[#This Row],[LowerE]],O77)</f>
        <v>220.15909334554451</v>
      </c>
      <c r="P78" s="7">
        <f>IF(S77=N77,testdata[[#This Row],[Upper]],testdata[[#This Row],[Lower]])</f>
        <v>225.24118868149583</v>
      </c>
      <c r="Q78" s="7">
        <f>IF(testdata[[#This Row],[AtrStop]]=testdata[[#This Row],[Upper]],testdata[[#This Row],[Upper]],NA())</f>
        <v>225.24118868149583</v>
      </c>
      <c r="R78" s="7" t="e">
        <f>IF(testdata[[#This Row],[AtrStop]]=testdata[[#This Row],[Lower]],testdata[[#This Row],[Lower]],NA())</f>
        <v>#N/A</v>
      </c>
      <c r="S78" s="19">
        <f>IF(testdata[[#This Row],[close]]&lt;=testdata[[#This Row],[STpot]],testdata[[#This Row],[Upper]],testdata[[#This Row],[Lower]])</f>
        <v>225.24118868149583</v>
      </c>
      <c r="U78" s="2">
        <v>42849</v>
      </c>
      <c r="V78" s="7">
        <v>225.24118867999999</v>
      </c>
      <c r="W78" s="7"/>
      <c r="X78" s="19">
        <v>225.24118867999999</v>
      </c>
      <c r="Y78" t="str">
        <f t="shared" si="0"/>
        <v/>
      </c>
    </row>
    <row r="79" spans="1:25" x14ac:dyDescent="0.25">
      <c r="A79" s="5">
        <v>77</v>
      </c>
      <c r="B79" s="2">
        <v>42850</v>
      </c>
      <c r="C79" s="1">
        <v>225.75</v>
      </c>
      <c r="D79" s="1">
        <v>226.73</v>
      </c>
      <c r="E79" s="1">
        <v>225.65</v>
      </c>
      <c r="F79" s="1">
        <v>226.35</v>
      </c>
      <c r="G79" s="1">
        <f>testdata[[#This Row],[high]]-testdata[[#This Row],[low]]</f>
        <v>1.0799999999999841</v>
      </c>
      <c r="H79" s="1">
        <f>ABS(testdata[[#This Row],[high]]-F78)</f>
        <v>1.6899999999999977</v>
      </c>
      <c r="I79" s="1">
        <f>ABS(testdata[[#This Row],[low]]-F78)</f>
        <v>0.61000000000001364</v>
      </c>
      <c r="J79" s="1">
        <f>MAX(testdata[[#This Row],[H-L]:[|L-pC|]])</f>
        <v>1.6899999999999977</v>
      </c>
      <c r="K79" s="10">
        <f>(K78*20+testdata[[#This Row],[TR]])/21</f>
        <v>1.6299703664938012</v>
      </c>
      <c r="L79" s="1">
        <f>testdata[[#This Row],[close]]+Multiplier*testdata[[#This Row],[ATR]]</f>
        <v>231.23991109948139</v>
      </c>
      <c r="M79" s="1">
        <f>testdata[[#This Row],[close]]-Multiplier*testdata[[#This Row],[ATR]]</f>
        <v>221.4600889005186</v>
      </c>
      <c r="N79" s="1">
        <f>IF(OR(testdata[[#This Row],[UpperE]]&lt;N78,F78&gt;N78),testdata[[#This Row],[UpperE]],N78)</f>
        <v>225.24118868149583</v>
      </c>
      <c r="O79" s="1">
        <f>IF(OR(testdata[[#This Row],[LowerE]]&gt;O78,F78&lt;O78),testdata[[#This Row],[LowerE]],O78)</f>
        <v>221.4600889005186</v>
      </c>
      <c r="P79" s="7">
        <f>IF(S78=N78,testdata[[#This Row],[Upper]],testdata[[#This Row],[Lower]])</f>
        <v>225.24118868149583</v>
      </c>
      <c r="Q79" s="7" t="e">
        <f>IF(testdata[[#This Row],[AtrStop]]=testdata[[#This Row],[Upper]],testdata[[#This Row],[Upper]],NA())</f>
        <v>#N/A</v>
      </c>
      <c r="R79" s="7">
        <f>IF(testdata[[#This Row],[AtrStop]]=testdata[[#This Row],[Lower]],testdata[[#This Row],[Lower]],NA())</f>
        <v>221.4600889005186</v>
      </c>
      <c r="S79" s="19">
        <f>IF(testdata[[#This Row],[close]]&lt;=testdata[[#This Row],[STpot]],testdata[[#This Row],[Upper]],testdata[[#This Row],[Lower]])</f>
        <v>221.4600889005186</v>
      </c>
      <c r="U79" s="2">
        <v>42850</v>
      </c>
      <c r="V79" s="7"/>
      <c r="W79" s="7">
        <v>221.46008889999999</v>
      </c>
      <c r="X79" s="19">
        <v>221.46008889999999</v>
      </c>
      <c r="Y79" t="str">
        <f t="shared" si="0"/>
        <v/>
      </c>
    </row>
    <row r="80" spans="1:25" x14ac:dyDescent="0.25">
      <c r="A80" s="5">
        <v>78</v>
      </c>
      <c r="B80" s="2">
        <v>42851</v>
      </c>
      <c r="C80" s="1">
        <v>226.31</v>
      </c>
      <c r="D80" s="1">
        <v>227.28</v>
      </c>
      <c r="E80" s="1">
        <v>226.16</v>
      </c>
      <c r="F80" s="1">
        <v>226.21</v>
      </c>
      <c r="G80" s="1">
        <f>testdata[[#This Row],[high]]-testdata[[#This Row],[low]]</f>
        <v>1.1200000000000045</v>
      </c>
      <c r="H80" s="1">
        <f>ABS(testdata[[#This Row],[high]]-F79)</f>
        <v>0.93000000000000682</v>
      </c>
      <c r="I80" s="1">
        <f>ABS(testdata[[#This Row],[low]]-F79)</f>
        <v>0.18999999999999773</v>
      </c>
      <c r="J80" s="1">
        <f>MAX(testdata[[#This Row],[H-L]:[|L-pC|]])</f>
        <v>1.1200000000000045</v>
      </c>
      <c r="K80" s="10">
        <f>(K79*20+testdata[[#This Row],[TR]])/21</f>
        <v>1.6056860633274299</v>
      </c>
      <c r="L80" s="1">
        <f>testdata[[#This Row],[close]]+Multiplier*testdata[[#This Row],[ATR]]</f>
        <v>231.02705818998228</v>
      </c>
      <c r="M80" s="1">
        <f>testdata[[#This Row],[close]]-Multiplier*testdata[[#This Row],[ATR]]</f>
        <v>221.39294181001773</v>
      </c>
      <c r="N80" s="1">
        <f>IF(OR(testdata[[#This Row],[UpperE]]&lt;N79,F79&gt;N79),testdata[[#This Row],[UpperE]],N79)</f>
        <v>231.02705818998228</v>
      </c>
      <c r="O80" s="1">
        <f>IF(OR(testdata[[#This Row],[LowerE]]&gt;O79,F79&lt;O79),testdata[[#This Row],[LowerE]],O79)</f>
        <v>221.4600889005186</v>
      </c>
      <c r="P80" s="7">
        <f>IF(S79=N79,testdata[[#This Row],[Upper]],testdata[[#This Row],[Lower]])</f>
        <v>221.4600889005186</v>
      </c>
      <c r="Q80" s="7" t="e">
        <f>IF(testdata[[#This Row],[AtrStop]]=testdata[[#This Row],[Upper]],testdata[[#This Row],[Upper]],NA())</f>
        <v>#N/A</v>
      </c>
      <c r="R80" s="7">
        <f>IF(testdata[[#This Row],[AtrStop]]=testdata[[#This Row],[Lower]],testdata[[#This Row],[Lower]],NA())</f>
        <v>221.4600889005186</v>
      </c>
      <c r="S80" s="19">
        <f>IF(testdata[[#This Row],[close]]&lt;=testdata[[#This Row],[STpot]],testdata[[#This Row],[Upper]],testdata[[#This Row],[Lower]])</f>
        <v>221.4600889005186</v>
      </c>
      <c r="U80" s="2">
        <v>42851</v>
      </c>
      <c r="V80" s="7"/>
      <c r="W80" s="7">
        <v>221.46008889999999</v>
      </c>
      <c r="X80" s="19">
        <v>221.46008889999999</v>
      </c>
      <c r="Y80" t="str">
        <f t="shared" ref="Y80:Y143" si="1">IF(ROUND(X80,8)&lt;&gt;ROUND(S80,8),"ERR","")</f>
        <v/>
      </c>
    </row>
    <row r="81" spans="1:25" x14ac:dyDescent="0.25">
      <c r="A81" s="5">
        <v>79</v>
      </c>
      <c r="B81" s="2">
        <v>42852</v>
      </c>
      <c r="C81" s="1">
        <v>226.56</v>
      </c>
      <c r="D81" s="1">
        <v>226.73</v>
      </c>
      <c r="E81" s="1">
        <v>225.81</v>
      </c>
      <c r="F81" s="1">
        <v>226.4</v>
      </c>
      <c r="G81" s="1">
        <f>testdata[[#This Row],[high]]-testdata[[#This Row],[low]]</f>
        <v>0.91999999999998749</v>
      </c>
      <c r="H81" s="1">
        <f>ABS(testdata[[#This Row],[high]]-F80)</f>
        <v>0.51999999999998181</v>
      </c>
      <c r="I81" s="1">
        <f>ABS(testdata[[#This Row],[low]]-F80)</f>
        <v>0.40000000000000568</v>
      </c>
      <c r="J81" s="1">
        <f>MAX(testdata[[#This Row],[H-L]:[|L-pC|]])</f>
        <v>0.91999999999998749</v>
      </c>
      <c r="K81" s="10">
        <f>(K80*20+testdata[[#This Row],[TR]])/21</f>
        <v>1.5730343460261229</v>
      </c>
      <c r="L81" s="1">
        <f>testdata[[#This Row],[close]]+Multiplier*testdata[[#This Row],[ATR]]</f>
        <v>231.11910303807838</v>
      </c>
      <c r="M81" s="1">
        <f>testdata[[#This Row],[close]]-Multiplier*testdata[[#This Row],[ATR]]</f>
        <v>221.68089696192163</v>
      </c>
      <c r="N81" s="1">
        <f>IF(OR(testdata[[#This Row],[UpperE]]&lt;N80,F80&gt;N80),testdata[[#This Row],[UpperE]],N80)</f>
        <v>231.02705818998228</v>
      </c>
      <c r="O81" s="1">
        <f>IF(OR(testdata[[#This Row],[LowerE]]&gt;O80,F80&lt;O80),testdata[[#This Row],[LowerE]],O80)</f>
        <v>221.68089696192163</v>
      </c>
      <c r="P81" s="7">
        <f>IF(S80=N80,testdata[[#This Row],[Upper]],testdata[[#This Row],[Lower]])</f>
        <v>221.68089696192163</v>
      </c>
      <c r="Q81" s="7" t="e">
        <f>IF(testdata[[#This Row],[AtrStop]]=testdata[[#This Row],[Upper]],testdata[[#This Row],[Upper]],NA())</f>
        <v>#N/A</v>
      </c>
      <c r="R81" s="7">
        <f>IF(testdata[[#This Row],[AtrStop]]=testdata[[#This Row],[Lower]],testdata[[#This Row],[Lower]],NA())</f>
        <v>221.68089696192163</v>
      </c>
      <c r="S81" s="19">
        <f>IF(testdata[[#This Row],[close]]&lt;=testdata[[#This Row],[STpot]],testdata[[#This Row],[Upper]],testdata[[#This Row],[Lower]])</f>
        <v>221.68089696192163</v>
      </c>
      <c r="U81" s="2">
        <v>42852</v>
      </c>
      <c r="V81" s="7"/>
      <c r="W81" s="7">
        <v>221.68089696000001</v>
      </c>
      <c r="X81" s="19">
        <v>221.68089696000001</v>
      </c>
      <c r="Y81" t="str">
        <f t="shared" si="1"/>
        <v/>
      </c>
    </row>
    <row r="82" spans="1:25" x14ac:dyDescent="0.25">
      <c r="A82" s="5">
        <v>80</v>
      </c>
      <c r="B82" s="2">
        <v>42853</v>
      </c>
      <c r="C82" s="1">
        <v>226.68</v>
      </c>
      <c r="D82" s="1">
        <v>226.71</v>
      </c>
      <c r="E82" s="1">
        <v>225.76</v>
      </c>
      <c r="F82" s="1">
        <v>225.91</v>
      </c>
      <c r="G82" s="1">
        <f>testdata[[#This Row],[high]]-testdata[[#This Row],[low]]</f>
        <v>0.95000000000001705</v>
      </c>
      <c r="H82" s="1">
        <f>ABS(testdata[[#This Row],[high]]-F81)</f>
        <v>0.31000000000000227</v>
      </c>
      <c r="I82" s="1">
        <f>ABS(testdata[[#This Row],[low]]-F81)</f>
        <v>0.64000000000001478</v>
      </c>
      <c r="J82" s="1">
        <f>MAX(testdata[[#This Row],[H-L]:[|L-pC|]])</f>
        <v>0.95000000000001705</v>
      </c>
      <c r="K82" s="10">
        <f>(K81*20+testdata[[#This Row],[TR]])/21</f>
        <v>1.5433660438344039</v>
      </c>
      <c r="L82" s="1">
        <f>testdata[[#This Row],[close]]+Multiplier*testdata[[#This Row],[ATR]]</f>
        <v>230.54009813150321</v>
      </c>
      <c r="M82" s="1">
        <f>testdata[[#This Row],[close]]-Multiplier*testdata[[#This Row],[ATR]]</f>
        <v>221.27990186849678</v>
      </c>
      <c r="N82" s="1">
        <f>IF(OR(testdata[[#This Row],[UpperE]]&lt;N81,F81&gt;N81),testdata[[#This Row],[UpperE]],N81)</f>
        <v>230.54009813150321</v>
      </c>
      <c r="O82" s="1">
        <f>IF(OR(testdata[[#This Row],[LowerE]]&gt;O81,F81&lt;O81),testdata[[#This Row],[LowerE]],O81)</f>
        <v>221.68089696192163</v>
      </c>
      <c r="P82" s="7">
        <f>IF(S81=N81,testdata[[#This Row],[Upper]],testdata[[#This Row],[Lower]])</f>
        <v>221.68089696192163</v>
      </c>
      <c r="Q82" s="7" t="e">
        <f>IF(testdata[[#This Row],[AtrStop]]=testdata[[#This Row],[Upper]],testdata[[#This Row],[Upper]],NA())</f>
        <v>#N/A</v>
      </c>
      <c r="R82" s="7">
        <f>IF(testdata[[#This Row],[AtrStop]]=testdata[[#This Row],[Lower]],testdata[[#This Row],[Lower]],NA())</f>
        <v>221.68089696192163</v>
      </c>
      <c r="S82" s="19">
        <f>IF(testdata[[#This Row],[close]]&lt;=testdata[[#This Row],[STpot]],testdata[[#This Row],[Upper]],testdata[[#This Row],[Lower]])</f>
        <v>221.68089696192163</v>
      </c>
      <c r="U82" s="2">
        <v>42853</v>
      </c>
      <c r="V82" s="7"/>
      <c r="W82" s="7">
        <v>221.68089696000001</v>
      </c>
      <c r="X82" s="19">
        <v>221.68089696000001</v>
      </c>
      <c r="Y82" t="str">
        <f t="shared" si="1"/>
        <v/>
      </c>
    </row>
    <row r="83" spans="1:25" x14ac:dyDescent="0.25">
      <c r="A83" s="5">
        <v>81</v>
      </c>
      <c r="B83" s="2">
        <v>42856</v>
      </c>
      <c r="C83" s="1">
        <v>226.48</v>
      </c>
      <c r="D83" s="1">
        <v>226.94</v>
      </c>
      <c r="E83" s="1">
        <v>226.02</v>
      </c>
      <c r="F83" s="1">
        <v>226.48</v>
      </c>
      <c r="G83" s="1">
        <f>testdata[[#This Row],[high]]-testdata[[#This Row],[low]]</f>
        <v>0.91999999999998749</v>
      </c>
      <c r="H83" s="1">
        <f>ABS(testdata[[#This Row],[high]]-F82)</f>
        <v>1.0300000000000011</v>
      </c>
      <c r="I83" s="1">
        <f>ABS(testdata[[#This Row],[low]]-F82)</f>
        <v>0.11000000000001364</v>
      </c>
      <c r="J83" s="1">
        <f>MAX(testdata[[#This Row],[H-L]:[|L-pC|]])</f>
        <v>1.0300000000000011</v>
      </c>
      <c r="K83" s="10">
        <f>(K82*20+testdata[[#This Row],[TR]])/21</f>
        <v>1.5189200417470512</v>
      </c>
      <c r="L83" s="1">
        <f>testdata[[#This Row],[close]]+Multiplier*testdata[[#This Row],[ATR]]</f>
        <v>231.03676012524113</v>
      </c>
      <c r="M83" s="1">
        <f>testdata[[#This Row],[close]]-Multiplier*testdata[[#This Row],[ATR]]</f>
        <v>221.92323987475885</v>
      </c>
      <c r="N83" s="1">
        <f>IF(OR(testdata[[#This Row],[UpperE]]&lt;N82,F82&gt;N82),testdata[[#This Row],[UpperE]],N82)</f>
        <v>230.54009813150321</v>
      </c>
      <c r="O83" s="1">
        <f>IF(OR(testdata[[#This Row],[LowerE]]&gt;O82,F82&lt;O82),testdata[[#This Row],[LowerE]],O82)</f>
        <v>221.92323987475885</v>
      </c>
      <c r="P83" s="7">
        <f>IF(S82=N82,testdata[[#This Row],[Upper]],testdata[[#This Row],[Lower]])</f>
        <v>221.92323987475885</v>
      </c>
      <c r="Q83" s="7" t="e">
        <f>IF(testdata[[#This Row],[AtrStop]]=testdata[[#This Row],[Upper]],testdata[[#This Row],[Upper]],NA())</f>
        <v>#N/A</v>
      </c>
      <c r="R83" s="7">
        <f>IF(testdata[[#This Row],[AtrStop]]=testdata[[#This Row],[Lower]],testdata[[#This Row],[Lower]],NA())</f>
        <v>221.92323987475885</v>
      </c>
      <c r="S83" s="19">
        <f>IF(testdata[[#This Row],[close]]&lt;=testdata[[#This Row],[STpot]],testdata[[#This Row],[Upper]],testdata[[#This Row],[Lower]])</f>
        <v>221.92323987475885</v>
      </c>
      <c r="U83" s="2">
        <v>42856</v>
      </c>
      <c r="V83" s="7"/>
      <c r="W83" s="7">
        <v>221.92323987</v>
      </c>
      <c r="X83" s="19">
        <v>221.92323987</v>
      </c>
      <c r="Y83" t="str">
        <f t="shared" si="1"/>
        <v/>
      </c>
    </row>
    <row r="84" spans="1:25" x14ac:dyDescent="0.25">
      <c r="A84" s="5">
        <v>82</v>
      </c>
      <c r="B84" s="2">
        <v>42857</v>
      </c>
      <c r="C84" s="1">
        <v>226.63</v>
      </c>
      <c r="D84" s="1">
        <v>226.76</v>
      </c>
      <c r="E84" s="1">
        <v>226.12</v>
      </c>
      <c r="F84" s="1">
        <v>226.56</v>
      </c>
      <c r="G84" s="1">
        <f>testdata[[#This Row],[high]]-testdata[[#This Row],[low]]</f>
        <v>0.63999999999998636</v>
      </c>
      <c r="H84" s="1">
        <f>ABS(testdata[[#This Row],[high]]-F83)</f>
        <v>0.28000000000000114</v>
      </c>
      <c r="I84" s="1">
        <f>ABS(testdata[[#This Row],[low]]-F83)</f>
        <v>0.35999999999998522</v>
      </c>
      <c r="J84" s="1">
        <f>MAX(testdata[[#This Row],[H-L]:[|L-pC|]])</f>
        <v>0.63999999999998636</v>
      </c>
      <c r="K84" s="10">
        <f>(K83*20+testdata[[#This Row],[TR]])/21</f>
        <v>1.4770667064257625</v>
      </c>
      <c r="L84" s="1">
        <f>testdata[[#This Row],[close]]+Multiplier*testdata[[#This Row],[ATR]]</f>
        <v>230.99120011927729</v>
      </c>
      <c r="M84" s="1">
        <f>testdata[[#This Row],[close]]-Multiplier*testdata[[#This Row],[ATR]]</f>
        <v>222.12879988072271</v>
      </c>
      <c r="N84" s="1">
        <f>IF(OR(testdata[[#This Row],[UpperE]]&lt;N83,F83&gt;N83),testdata[[#This Row],[UpperE]],N83)</f>
        <v>230.54009813150321</v>
      </c>
      <c r="O84" s="1">
        <f>IF(OR(testdata[[#This Row],[LowerE]]&gt;O83,F83&lt;O83),testdata[[#This Row],[LowerE]],O83)</f>
        <v>222.12879988072271</v>
      </c>
      <c r="P84" s="7">
        <f>IF(S83=N83,testdata[[#This Row],[Upper]],testdata[[#This Row],[Lower]])</f>
        <v>222.12879988072271</v>
      </c>
      <c r="Q84" s="7" t="e">
        <f>IF(testdata[[#This Row],[AtrStop]]=testdata[[#This Row],[Upper]],testdata[[#This Row],[Upper]],NA())</f>
        <v>#N/A</v>
      </c>
      <c r="R84" s="7">
        <f>IF(testdata[[#This Row],[AtrStop]]=testdata[[#This Row],[Lower]],testdata[[#This Row],[Lower]],NA())</f>
        <v>222.12879988072271</v>
      </c>
      <c r="S84" s="19">
        <f>IF(testdata[[#This Row],[close]]&lt;=testdata[[#This Row],[STpot]],testdata[[#This Row],[Upper]],testdata[[#This Row],[Lower]])</f>
        <v>222.12879988072271</v>
      </c>
      <c r="U84" s="2">
        <v>42857</v>
      </c>
      <c r="V84" s="7"/>
      <c r="W84" s="7">
        <v>222.12879988</v>
      </c>
      <c r="X84" s="19">
        <v>222.12879988</v>
      </c>
      <c r="Y84" t="str">
        <f t="shared" si="1"/>
        <v/>
      </c>
    </row>
    <row r="85" spans="1:25" x14ac:dyDescent="0.25">
      <c r="A85" s="5">
        <v>83</v>
      </c>
      <c r="B85" s="2">
        <v>42858</v>
      </c>
      <c r="C85" s="1">
        <v>226.11</v>
      </c>
      <c r="D85" s="1">
        <v>226.66</v>
      </c>
      <c r="E85" s="1">
        <v>225.55</v>
      </c>
      <c r="F85" s="1">
        <v>226.29</v>
      </c>
      <c r="G85" s="1">
        <f>testdata[[#This Row],[high]]-testdata[[#This Row],[low]]</f>
        <v>1.1099999999999852</v>
      </c>
      <c r="H85" s="1">
        <f>ABS(testdata[[#This Row],[high]]-F84)</f>
        <v>9.9999999999994316E-2</v>
      </c>
      <c r="I85" s="1">
        <f>ABS(testdata[[#This Row],[low]]-F84)</f>
        <v>1.0099999999999909</v>
      </c>
      <c r="J85" s="1">
        <f>MAX(testdata[[#This Row],[H-L]:[|L-pC|]])</f>
        <v>1.1099999999999852</v>
      </c>
      <c r="K85" s="10">
        <f>(K84*20+testdata[[#This Row],[TR]])/21</f>
        <v>1.4595873394531065</v>
      </c>
      <c r="L85" s="1">
        <f>testdata[[#This Row],[close]]+Multiplier*testdata[[#This Row],[ATR]]</f>
        <v>230.6687620183593</v>
      </c>
      <c r="M85" s="1">
        <f>testdata[[#This Row],[close]]-Multiplier*testdata[[#This Row],[ATR]]</f>
        <v>221.91123798164068</v>
      </c>
      <c r="N85" s="1">
        <f>IF(OR(testdata[[#This Row],[UpperE]]&lt;N84,F84&gt;N84),testdata[[#This Row],[UpperE]],N84)</f>
        <v>230.54009813150321</v>
      </c>
      <c r="O85" s="1">
        <f>IF(OR(testdata[[#This Row],[LowerE]]&gt;O84,F84&lt;O84),testdata[[#This Row],[LowerE]],O84)</f>
        <v>222.12879988072271</v>
      </c>
      <c r="P85" s="7">
        <f>IF(S84=N84,testdata[[#This Row],[Upper]],testdata[[#This Row],[Lower]])</f>
        <v>222.12879988072271</v>
      </c>
      <c r="Q85" s="7" t="e">
        <f>IF(testdata[[#This Row],[AtrStop]]=testdata[[#This Row],[Upper]],testdata[[#This Row],[Upper]],NA())</f>
        <v>#N/A</v>
      </c>
      <c r="R85" s="7">
        <f>IF(testdata[[#This Row],[AtrStop]]=testdata[[#This Row],[Lower]],testdata[[#This Row],[Lower]],NA())</f>
        <v>222.12879988072271</v>
      </c>
      <c r="S85" s="19">
        <f>IF(testdata[[#This Row],[close]]&lt;=testdata[[#This Row],[STpot]],testdata[[#This Row],[Upper]],testdata[[#This Row],[Lower]])</f>
        <v>222.12879988072271</v>
      </c>
      <c r="U85" s="2">
        <v>42858</v>
      </c>
      <c r="V85" s="7"/>
      <c r="W85" s="7">
        <v>222.12879988</v>
      </c>
      <c r="X85" s="19">
        <v>222.12879988</v>
      </c>
      <c r="Y85" t="str">
        <f t="shared" si="1"/>
        <v/>
      </c>
    </row>
    <row r="86" spans="1:25" x14ac:dyDescent="0.25">
      <c r="A86" s="5">
        <v>84</v>
      </c>
      <c r="B86" s="2">
        <v>42859</v>
      </c>
      <c r="C86" s="1">
        <v>226.62</v>
      </c>
      <c r="D86" s="1">
        <v>226.71</v>
      </c>
      <c r="E86" s="1">
        <v>225.62</v>
      </c>
      <c r="F86" s="1">
        <v>226.55</v>
      </c>
      <c r="G86" s="1">
        <f>testdata[[#This Row],[high]]-testdata[[#This Row],[low]]</f>
        <v>1.0900000000000034</v>
      </c>
      <c r="H86" s="1">
        <f>ABS(testdata[[#This Row],[high]]-F85)</f>
        <v>0.42000000000001592</v>
      </c>
      <c r="I86" s="1">
        <f>ABS(testdata[[#This Row],[low]]-F85)</f>
        <v>0.66999999999998749</v>
      </c>
      <c r="J86" s="1">
        <f>MAX(testdata[[#This Row],[H-L]:[|L-pC|]])</f>
        <v>1.0900000000000034</v>
      </c>
      <c r="K86" s="10">
        <f>(K85*20+testdata[[#This Row],[TR]])/21</f>
        <v>1.441987942336292</v>
      </c>
      <c r="L86" s="1">
        <f>testdata[[#This Row],[close]]+Multiplier*testdata[[#This Row],[ATR]]</f>
        <v>230.87596382700889</v>
      </c>
      <c r="M86" s="1">
        <f>testdata[[#This Row],[close]]-Multiplier*testdata[[#This Row],[ATR]]</f>
        <v>222.22403617299113</v>
      </c>
      <c r="N86" s="1">
        <f>IF(OR(testdata[[#This Row],[UpperE]]&lt;N85,F85&gt;N85),testdata[[#This Row],[UpperE]],N85)</f>
        <v>230.54009813150321</v>
      </c>
      <c r="O86" s="1">
        <f>IF(OR(testdata[[#This Row],[LowerE]]&gt;O85,F85&lt;O85),testdata[[#This Row],[LowerE]],O85)</f>
        <v>222.22403617299113</v>
      </c>
      <c r="P86" s="7">
        <f>IF(S85=N85,testdata[[#This Row],[Upper]],testdata[[#This Row],[Lower]])</f>
        <v>222.22403617299113</v>
      </c>
      <c r="Q86" s="7" t="e">
        <f>IF(testdata[[#This Row],[AtrStop]]=testdata[[#This Row],[Upper]],testdata[[#This Row],[Upper]],NA())</f>
        <v>#N/A</v>
      </c>
      <c r="R86" s="7">
        <f>IF(testdata[[#This Row],[AtrStop]]=testdata[[#This Row],[Lower]],testdata[[#This Row],[Lower]],NA())</f>
        <v>222.22403617299113</v>
      </c>
      <c r="S86" s="19">
        <f>IF(testdata[[#This Row],[close]]&lt;=testdata[[#This Row],[STpot]],testdata[[#This Row],[Upper]],testdata[[#This Row],[Lower]])</f>
        <v>222.22403617299113</v>
      </c>
      <c r="U86" s="2">
        <v>42859</v>
      </c>
      <c r="V86" s="7"/>
      <c r="W86" s="7">
        <v>222.22403617000001</v>
      </c>
      <c r="X86" s="19">
        <v>222.22403617000001</v>
      </c>
      <c r="Y86" t="str">
        <f t="shared" si="1"/>
        <v/>
      </c>
    </row>
    <row r="87" spans="1:25" x14ac:dyDescent="0.25">
      <c r="A87" s="5">
        <v>85</v>
      </c>
      <c r="B87" s="2">
        <v>42860</v>
      </c>
      <c r="C87" s="1">
        <v>226.96</v>
      </c>
      <c r="D87" s="1">
        <v>227.46</v>
      </c>
      <c r="E87" s="1">
        <v>226.48</v>
      </c>
      <c r="F87" s="1">
        <v>227.44</v>
      </c>
      <c r="G87" s="1">
        <f>testdata[[#This Row],[high]]-testdata[[#This Row],[low]]</f>
        <v>0.98000000000001819</v>
      </c>
      <c r="H87" s="1">
        <f>ABS(testdata[[#This Row],[high]]-F86)</f>
        <v>0.90999999999999659</v>
      </c>
      <c r="I87" s="1">
        <f>ABS(testdata[[#This Row],[low]]-F86)</f>
        <v>7.00000000000216E-2</v>
      </c>
      <c r="J87" s="1">
        <f>MAX(testdata[[#This Row],[H-L]:[|L-pC|]])</f>
        <v>0.98000000000001819</v>
      </c>
      <c r="K87" s="10">
        <f>(K86*20+testdata[[#This Row],[TR]])/21</f>
        <v>1.4199885165107551</v>
      </c>
      <c r="L87" s="1">
        <f>testdata[[#This Row],[close]]+Multiplier*testdata[[#This Row],[ATR]]</f>
        <v>231.69996554953227</v>
      </c>
      <c r="M87" s="1">
        <f>testdata[[#This Row],[close]]-Multiplier*testdata[[#This Row],[ATR]]</f>
        <v>223.18003445046773</v>
      </c>
      <c r="N87" s="1">
        <f>IF(OR(testdata[[#This Row],[UpperE]]&lt;N86,F86&gt;N86),testdata[[#This Row],[UpperE]],N86)</f>
        <v>230.54009813150321</v>
      </c>
      <c r="O87" s="1">
        <f>IF(OR(testdata[[#This Row],[LowerE]]&gt;O86,F86&lt;O86),testdata[[#This Row],[LowerE]],O86)</f>
        <v>223.18003445046773</v>
      </c>
      <c r="P87" s="7">
        <f>IF(S86=N86,testdata[[#This Row],[Upper]],testdata[[#This Row],[Lower]])</f>
        <v>223.18003445046773</v>
      </c>
      <c r="Q87" s="7" t="e">
        <f>IF(testdata[[#This Row],[AtrStop]]=testdata[[#This Row],[Upper]],testdata[[#This Row],[Upper]],NA())</f>
        <v>#N/A</v>
      </c>
      <c r="R87" s="7">
        <f>IF(testdata[[#This Row],[AtrStop]]=testdata[[#This Row],[Lower]],testdata[[#This Row],[Lower]],NA())</f>
        <v>223.18003445046773</v>
      </c>
      <c r="S87" s="19">
        <f>IF(testdata[[#This Row],[close]]&lt;=testdata[[#This Row],[STpot]],testdata[[#This Row],[Upper]],testdata[[#This Row],[Lower]])</f>
        <v>223.18003445046773</v>
      </c>
      <c r="U87" s="2">
        <v>42860</v>
      </c>
      <c r="V87" s="7"/>
      <c r="W87" s="7">
        <v>223.18003444999999</v>
      </c>
      <c r="X87" s="19">
        <v>223.18003444999999</v>
      </c>
      <c r="Y87" t="str">
        <f t="shared" si="1"/>
        <v/>
      </c>
    </row>
    <row r="88" spans="1:25" x14ac:dyDescent="0.25">
      <c r="A88" s="5">
        <v>86</v>
      </c>
      <c r="B88" s="2">
        <v>42863</v>
      </c>
      <c r="C88" s="1">
        <v>227.49</v>
      </c>
      <c r="D88" s="1">
        <v>227.65</v>
      </c>
      <c r="E88" s="1">
        <v>226.94</v>
      </c>
      <c r="F88" s="1">
        <v>227.41</v>
      </c>
      <c r="G88" s="1">
        <f>testdata[[#This Row],[high]]-testdata[[#This Row],[low]]</f>
        <v>0.71000000000000796</v>
      </c>
      <c r="H88" s="1">
        <f>ABS(testdata[[#This Row],[high]]-F87)</f>
        <v>0.21000000000000796</v>
      </c>
      <c r="I88" s="1">
        <f>ABS(testdata[[#This Row],[low]]-F87)</f>
        <v>0.5</v>
      </c>
      <c r="J88" s="1">
        <f>MAX(testdata[[#This Row],[H-L]:[|L-pC|]])</f>
        <v>0.71000000000000796</v>
      </c>
      <c r="K88" s="10">
        <f>(K87*20+testdata[[#This Row],[TR]])/21</f>
        <v>1.3861795395340528</v>
      </c>
      <c r="L88" s="1">
        <f>testdata[[#This Row],[close]]+Multiplier*testdata[[#This Row],[ATR]]</f>
        <v>231.56853861860216</v>
      </c>
      <c r="M88" s="1">
        <f>testdata[[#This Row],[close]]-Multiplier*testdata[[#This Row],[ATR]]</f>
        <v>223.25146138139783</v>
      </c>
      <c r="N88" s="1">
        <f>IF(OR(testdata[[#This Row],[UpperE]]&lt;N87,F87&gt;N87),testdata[[#This Row],[UpperE]],N87)</f>
        <v>230.54009813150321</v>
      </c>
      <c r="O88" s="1">
        <f>IF(OR(testdata[[#This Row],[LowerE]]&gt;O87,F87&lt;O87),testdata[[#This Row],[LowerE]],O87)</f>
        <v>223.25146138139783</v>
      </c>
      <c r="P88" s="7">
        <f>IF(S87=N87,testdata[[#This Row],[Upper]],testdata[[#This Row],[Lower]])</f>
        <v>223.25146138139783</v>
      </c>
      <c r="Q88" s="7" t="e">
        <f>IF(testdata[[#This Row],[AtrStop]]=testdata[[#This Row],[Upper]],testdata[[#This Row],[Upper]],NA())</f>
        <v>#N/A</v>
      </c>
      <c r="R88" s="7">
        <f>IF(testdata[[#This Row],[AtrStop]]=testdata[[#This Row],[Lower]],testdata[[#This Row],[Lower]],NA())</f>
        <v>223.25146138139783</v>
      </c>
      <c r="S88" s="19">
        <f>IF(testdata[[#This Row],[close]]&lt;=testdata[[#This Row],[STpot]],testdata[[#This Row],[Upper]],testdata[[#This Row],[Lower]])</f>
        <v>223.25146138139783</v>
      </c>
      <c r="U88" s="2">
        <v>42863</v>
      </c>
      <c r="V88" s="7"/>
      <c r="W88" s="7">
        <v>223.25146137999999</v>
      </c>
      <c r="X88" s="19">
        <v>223.25146137999999</v>
      </c>
      <c r="Y88" t="str">
        <f t="shared" si="1"/>
        <v/>
      </c>
    </row>
    <row r="89" spans="1:25" x14ac:dyDescent="0.25">
      <c r="A89" s="5">
        <v>87</v>
      </c>
      <c r="B89" s="2">
        <v>42864</v>
      </c>
      <c r="C89" s="1">
        <v>227.69</v>
      </c>
      <c r="D89" s="1">
        <v>227.91</v>
      </c>
      <c r="E89" s="1">
        <v>226.82</v>
      </c>
      <c r="F89" s="1">
        <v>227.2</v>
      </c>
      <c r="G89" s="1">
        <f>testdata[[#This Row],[high]]-testdata[[#This Row],[low]]</f>
        <v>1.0900000000000034</v>
      </c>
      <c r="H89" s="1">
        <f>ABS(testdata[[#This Row],[high]]-F88)</f>
        <v>0.5</v>
      </c>
      <c r="I89" s="1">
        <f>ABS(testdata[[#This Row],[low]]-F88)</f>
        <v>0.59000000000000341</v>
      </c>
      <c r="J89" s="1">
        <f>MAX(testdata[[#This Row],[H-L]:[|L-pC|]])</f>
        <v>1.0900000000000034</v>
      </c>
      <c r="K89" s="10">
        <f>(K88*20+testdata[[#This Row],[TR]])/21</f>
        <v>1.3720757519371933</v>
      </c>
      <c r="L89" s="1">
        <f>testdata[[#This Row],[close]]+Multiplier*testdata[[#This Row],[ATR]]</f>
        <v>231.31622725581155</v>
      </c>
      <c r="M89" s="1">
        <f>testdata[[#This Row],[close]]-Multiplier*testdata[[#This Row],[ATR]]</f>
        <v>223.08377274418842</v>
      </c>
      <c r="N89" s="1">
        <f>IF(OR(testdata[[#This Row],[UpperE]]&lt;N88,F88&gt;N88),testdata[[#This Row],[UpperE]],N88)</f>
        <v>230.54009813150321</v>
      </c>
      <c r="O89" s="1">
        <f>IF(OR(testdata[[#This Row],[LowerE]]&gt;O88,F88&lt;O88),testdata[[#This Row],[LowerE]],O88)</f>
        <v>223.25146138139783</v>
      </c>
      <c r="P89" s="7">
        <f>IF(S88=N88,testdata[[#This Row],[Upper]],testdata[[#This Row],[Lower]])</f>
        <v>223.25146138139783</v>
      </c>
      <c r="Q89" s="7" t="e">
        <f>IF(testdata[[#This Row],[AtrStop]]=testdata[[#This Row],[Upper]],testdata[[#This Row],[Upper]],NA())</f>
        <v>#N/A</v>
      </c>
      <c r="R89" s="7">
        <f>IF(testdata[[#This Row],[AtrStop]]=testdata[[#This Row],[Lower]],testdata[[#This Row],[Lower]],NA())</f>
        <v>223.25146138139783</v>
      </c>
      <c r="S89" s="19">
        <f>IF(testdata[[#This Row],[close]]&lt;=testdata[[#This Row],[STpot]],testdata[[#This Row],[Upper]],testdata[[#This Row],[Lower]])</f>
        <v>223.25146138139783</v>
      </c>
      <c r="U89" s="2">
        <v>42864</v>
      </c>
      <c r="V89" s="7"/>
      <c r="W89" s="7">
        <v>223.25146137999999</v>
      </c>
      <c r="X89" s="19">
        <v>223.25146137999999</v>
      </c>
      <c r="Y89" t="str">
        <f t="shared" si="1"/>
        <v/>
      </c>
    </row>
    <row r="90" spans="1:25" x14ac:dyDescent="0.25">
      <c r="A90" s="5">
        <v>88</v>
      </c>
      <c r="B90" s="2">
        <v>42865</v>
      </c>
      <c r="C90" s="1">
        <v>227.15</v>
      </c>
      <c r="D90" s="1">
        <v>227.61</v>
      </c>
      <c r="E90" s="1">
        <v>226.92</v>
      </c>
      <c r="F90" s="1">
        <v>227.61</v>
      </c>
      <c r="G90" s="1">
        <f>testdata[[#This Row],[high]]-testdata[[#This Row],[low]]</f>
        <v>0.69000000000002615</v>
      </c>
      <c r="H90" s="1">
        <f>ABS(testdata[[#This Row],[high]]-F89)</f>
        <v>0.41000000000002501</v>
      </c>
      <c r="I90" s="1">
        <f>ABS(testdata[[#This Row],[low]]-F89)</f>
        <v>0.28000000000000114</v>
      </c>
      <c r="J90" s="1">
        <f>MAX(testdata[[#This Row],[H-L]:[|L-pC|]])</f>
        <v>0.69000000000002615</v>
      </c>
      <c r="K90" s="10">
        <f>(K89*20+testdata[[#This Row],[TR]])/21</f>
        <v>1.3395959542258997</v>
      </c>
      <c r="L90" s="1">
        <f>testdata[[#This Row],[close]]+Multiplier*testdata[[#This Row],[ATR]]</f>
        <v>231.62878786267771</v>
      </c>
      <c r="M90" s="1">
        <f>testdata[[#This Row],[close]]-Multiplier*testdata[[#This Row],[ATR]]</f>
        <v>223.59121213732232</v>
      </c>
      <c r="N90" s="1">
        <f>IF(OR(testdata[[#This Row],[UpperE]]&lt;N89,F89&gt;N89),testdata[[#This Row],[UpperE]],N89)</f>
        <v>230.54009813150321</v>
      </c>
      <c r="O90" s="1">
        <f>IF(OR(testdata[[#This Row],[LowerE]]&gt;O89,F89&lt;O89),testdata[[#This Row],[LowerE]],O89)</f>
        <v>223.59121213732232</v>
      </c>
      <c r="P90" s="7">
        <f>IF(S89=N89,testdata[[#This Row],[Upper]],testdata[[#This Row],[Lower]])</f>
        <v>223.59121213732232</v>
      </c>
      <c r="Q90" s="7" t="e">
        <f>IF(testdata[[#This Row],[AtrStop]]=testdata[[#This Row],[Upper]],testdata[[#This Row],[Upper]],NA())</f>
        <v>#N/A</v>
      </c>
      <c r="R90" s="7">
        <f>IF(testdata[[#This Row],[AtrStop]]=testdata[[#This Row],[Lower]],testdata[[#This Row],[Lower]],NA())</f>
        <v>223.59121213732232</v>
      </c>
      <c r="S90" s="19">
        <f>IF(testdata[[#This Row],[close]]&lt;=testdata[[#This Row],[STpot]],testdata[[#This Row],[Upper]],testdata[[#This Row],[Lower]])</f>
        <v>223.59121213732232</v>
      </c>
      <c r="U90" s="2">
        <v>42865</v>
      </c>
      <c r="V90" s="7"/>
      <c r="W90" s="7">
        <v>223.59121214000001</v>
      </c>
      <c r="X90" s="19">
        <v>223.59121214000001</v>
      </c>
      <c r="Y90" t="str">
        <f t="shared" si="1"/>
        <v/>
      </c>
    </row>
    <row r="91" spans="1:25" x14ac:dyDescent="0.25">
      <c r="A91" s="5">
        <v>89</v>
      </c>
      <c r="B91" s="2">
        <v>42866</v>
      </c>
      <c r="C91" s="1">
        <v>227.11</v>
      </c>
      <c r="D91" s="1">
        <v>227.32</v>
      </c>
      <c r="E91" s="1">
        <v>225.95</v>
      </c>
      <c r="F91" s="1">
        <v>227.14</v>
      </c>
      <c r="G91" s="1">
        <f>testdata[[#This Row],[high]]-testdata[[#This Row],[low]]</f>
        <v>1.3700000000000045</v>
      </c>
      <c r="H91" s="1">
        <f>ABS(testdata[[#This Row],[high]]-F90)</f>
        <v>0.29000000000002046</v>
      </c>
      <c r="I91" s="1">
        <f>ABS(testdata[[#This Row],[low]]-F90)</f>
        <v>1.660000000000025</v>
      </c>
      <c r="J91" s="1">
        <f>MAX(testdata[[#This Row],[H-L]:[|L-pC|]])</f>
        <v>1.660000000000025</v>
      </c>
      <c r="K91" s="10">
        <f>(K90*20+testdata[[#This Row],[TR]])/21</f>
        <v>1.3548532897389531</v>
      </c>
      <c r="L91" s="1">
        <f>testdata[[#This Row],[close]]+Multiplier*testdata[[#This Row],[ATR]]</f>
        <v>231.20455986921684</v>
      </c>
      <c r="M91" s="1">
        <f>testdata[[#This Row],[close]]-Multiplier*testdata[[#This Row],[ATR]]</f>
        <v>223.07544013078314</v>
      </c>
      <c r="N91" s="1">
        <f>IF(OR(testdata[[#This Row],[UpperE]]&lt;N90,F90&gt;N90),testdata[[#This Row],[UpperE]],N90)</f>
        <v>230.54009813150321</v>
      </c>
      <c r="O91" s="1">
        <f>IF(OR(testdata[[#This Row],[LowerE]]&gt;O90,F90&lt;O90),testdata[[#This Row],[LowerE]],O90)</f>
        <v>223.59121213732232</v>
      </c>
      <c r="P91" s="7">
        <f>IF(S90=N90,testdata[[#This Row],[Upper]],testdata[[#This Row],[Lower]])</f>
        <v>223.59121213732232</v>
      </c>
      <c r="Q91" s="7" t="e">
        <f>IF(testdata[[#This Row],[AtrStop]]=testdata[[#This Row],[Upper]],testdata[[#This Row],[Upper]],NA())</f>
        <v>#N/A</v>
      </c>
      <c r="R91" s="7">
        <f>IF(testdata[[#This Row],[AtrStop]]=testdata[[#This Row],[Lower]],testdata[[#This Row],[Lower]],NA())</f>
        <v>223.59121213732232</v>
      </c>
      <c r="S91" s="19">
        <f>IF(testdata[[#This Row],[close]]&lt;=testdata[[#This Row],[STpot]],testdata[[#This Row],[Upper]],testdata[[#This Row],[Lower]])</f>
        <v>223.59121213732232</v>
      </c>
      <c r="U91" s="2">
        <v>42866</v>
      </c>
      <c r="V91" s="7"/>
      <c r="W91" s="7">
        <v>223.59121214000001</v>
      </c>
      <c r="X91" s="19">
        <v>223.59121214000001</v>
      </c>
      <c r="Y91" t="str">
        <f t="shared" si="1"/>
        <v/>
      </c>
    </row>
    <row r="92" spans="1:25" x14ac:dyDescent="0.25">
      <c r="A92" s="5">
        <v>90</v>
      </c>
      <c r="B92" s="2">
        <v>42867</v>
      </c>
      <c r="C92" s="1">
        <v>226.87</v>
      </c>
      <c r="D92" s="1">
        <v>227.19</v>
      </c>
      <c r="E92" s="1">
        <v>226.47</v>
      </c>
      <c r="F92" s="1">
        <v>226.76</v>
      </c>
      <c r="G92" s="1">
        <f>testdata[[#This Row],[high]]-testdata[[#This Row],[low]]</f>
        <v>0.71999999999999886</v>
      </c>
      <c r="H92" s="1">
        <f>ABS(testdata[[#This Row],[high]]-F91)</f>
        <v>5.0000000000011369E-2</v>
      </c>
      <c r="I92" s="1">
        <f>ABS(testdata[[#This Row],[low]]-F91)</f>
        <v>0.66999999999998749</v>
      </c>
      <c r="J92" s="1">
        <f>MAX(testdata[[#This Row],[H-L]:[|L-pC|]])</f>
        <v>0.71999999999999886</v>
      </c>
      <c r="K92" s="10">
        <f>(K91*20+testdata[[#This Row],[TR]])/21</f>
        <v>1.3246221807037648</v>
      </c>
      <c r="L92" s="1">
        <f>testdata[[#This Row],[close]]+Multiplier*testdata[[#This Row],[ATR]]</f>
        <v>230.73386654211129</v>
      </c>
      <c r="M92" s="1">
        <f>testdata[[#This Row],[close]]-Multiplier*testdata[[#This Row],[ATR]]</f>
        <v>222.7861334578887</v>
      </c>
      <c r="N92" s="1">
        <f>IF(OR(testdata[[#This Row],[UpperE]]&lt;N91,F91&gt;N91),testdata[[#This Row],[UpperE]],N91)</f>
        <v>230.54009813150321</v>
      </c>
      <c r="O92" s="1">
        <f>IF(OR(testdata[[#This Row],[LowerE]]&gt;O91,F91&lt;O91),testdata[[#This Row],[LowerE]],O91)</f>
        <v>223.59121213732232</v>
      </c>
      <c r="P92" s="7">
        <f>IF(S91=N91,testdata[[#This Row],[Upper]],testdata[[#This Row],[Lower]])</f>
        <v>223.59121213732232</v>
      </c>
      <c r="Q92" s="7" t="e">
        <f>IF(testdata[[#This Row],[AtrStop]]=testdata[[#This Row],[Upper]],testdata[[#This Row],[Upper]],NA())</f>
        <v>#N/A</v>
      </c>
      <c r="R92" s="7">
        <f>IF(testdata[[#This Row],[AtrStop]]=testdata[[#This Row],[Lower]],testdata[[#This Row],[Lower]],NA())</f>
        <v>223.59121213732232</v>
      </c>
      <c r="S92" s="19">
        <f>IF(testdata[[#This Row],[close]]&lt;=testdata[[#This Row],[STpot]],testdata[[#This Row],[Upper]],testdata[[#This Row],[Lower]])</f>
        <v>223.59121213732232</v>
      </c>
      <c r="U92" s="2">
        <v>42867</v>
      </c>
      <c r="V92" s="7"/>
      <c r="W92" s="7">
        <v>223.59121214000001</v>
      </c>
      <c r="X92" s="19">
        <v>223.59121214000001</v>
      </c>
      <c r="Y92" t="str">
        <f t="shared" si="1"/>
        <v/>
      </c>
    </row>
    <row r="93" spans="1:25" x14ac:dyDescent="0.25">
      <c r="A93" s="5">
        <v>91</v>
      </c>
      <c r="B93" s="2">
        <v>42870</v>
      </c>
      <c r="C93" s="1">
        <v>227.23</v>
      </c>
      <c r="D93" s="1">
        <v>228.15</v>
      </c>
      <c r="E93" s="1">
        <v>227.21</v>
      </c>
      <c r="F93" s="1">
        <v>228.01</v>
      </c>
      <c r="G93" s="1">
        <f>testdata[[#This Row],[high]]-testdata[[#This Row],[low]]</f>
        <v>0.93999999999999773</v>
      </c>
      <c r="H93" s="1">
        <f>ABS(testdata[[#This Row],[high]]-F92)</f>
        <v>1.3900000000000148</v>
      </c>
      <c r="I93" s="1">
        <f>ABS(testdata[[#This Row],[low]]-F92)</f>
        <v>0.45000000000001705</v>
      </c>
      <c r="J93" s="1">
        <f>MAX(testdata[[#This Row],[H-L]:[|L-pC|]])</f>
        <v>1.3900000000000148</v>
      </c>
      <c r="K93" s="10">
        <f>(K92*20+testdata[[#This Row],[TR]])/21</f>
        <v>1.3277354101940624</v>
      </c>
      <c r="L93" s="1">
        <f>testdata[[#This Row],[close]]+Multiplier*testdata[[#This Row],[ATR]]</f>
        <v>231.99320623058219</v>
      </c>
      <c r="M93" s="1">
        <f>testdata[[#This Row],[close]]-Multiplier*testdata[[#This Row],[ATR]]</f>
        <v>224.02679376941779</v>
      </c>
      <c r="N93" s="1">
        <f>IF(OR(testdata[[#This Row],[UpperE]]&lt;N92,F92&gt;N92),testdata[[#This Row],[UpperE]],N92)</f>
        <v>230.54009813150321</v>
      </c>
      <c r="O93" s="1">
        <f>IF(OR(testdata[[#This Row],[LowerE]]&gt;O92,F92&lt;O92),testdata[[#This Row],[LowerE]],O92)</f>
        <v>224.02679376941779</v>
      </c>
      <c r="P93" s="7">
        <f>IF(S92=N92,testdata[[#This Row],[Upper]],testdata[[#This Row],[Lower]])</f>
        <v>224.02679376941779</v>
      </c>
      <c r="Q93" s="7" t="e">
        <f>IF(testdata[[#This Row],[AtrStop]]=testdata[[#This Row],[Upper]],testdata[[#This Row],[Upper]],NA())</f>
        <v>#N/A</v>
      </c>
      <c r="R93" s="7">
        <f>IF(testdata[[#This Row],[AtrStop]]=testdata[[#This Row],[Lower]],testdata[[#This Row],[Lower]],NA())</f>
        <v>224.02679376941779</v>
      </c>
      <c r="S93" s="19">
        <f>IF(testdata[[#This Row],[close]]&lt;=testdata[[#This Row],[STpot]],testdata[[#This Row],[Upper]],testdata[[#This Row],[Lower]])</f>
        <v>224.02679376941779</v>
      </c>
      <c r="U93" s="2">
        <v>42870</v>
      </c>
      <c r="V93" s="7"/>
      <c r="W93" s="7">
        <v>224.02679377000001</v>
      </c>
      <c r="X93" s="19">
        <v>224.02679377000001</v>
      </c>
      <c r="Y93" t="str">
        <f t="shared" si="1"/>
        <v/>
      </c>
    </row>
    <row r="94" spans="1:25" x14ac:dyDescent="0.25">
      <c r="A94" s="5">
        <v>92</v>
      </c>
      <c r="B94" s="2">
        <v>42871</v>
      </c>
      <c r="C94" s="1">
        <v>228.34</v>
      </c>
      <c r="D94" s="1">
        <v>228.36</v>
      </c>
      <c r="E94" s="1">
        <v>227.38</v>
      </c>
      <c r="F94" s="1">
        <v>227.8</v>
      </c>
      <c r="G94" s="1">
        <f>testdata[[#This Row],[high]]-testdata[[#This Row],[low]]</f>
        <v>0.98000000000001819</v>
      </c>
      <c r="H94" s="1">
        <f>ABS(testdata[[#This Row],[high]]-F93)</f>
        <v>0.35000000000002274</v>
      </c>
      <c r="I94" s="1">
        <f>ABS(testdata[[#This Row],[low]]-F93)</f>
        <v>0.62999999999999545</v>
      </c>
      <c r="J94" s="1">
        <f>MAX(testdata[[#This Row],[H-L]:[|L-pC|]])</f>
        <v>0.98000000000001819</v>
      </c>
      <c r="K94" s="10">
        <f>(K93*20+testdata[[#This Row],[TR]])/21</f>
        <v>1.3111765811372031</v>
      </c>
      <c r="L94" s="1">
        <f>testdata[[#This Row],[close]]+Multiplier*testdata[[#This Row],[ATR]]</f>
        <v>231.73352974341162</v>
      </c>
      <c r="M94" s="1">
        <f>testdata[[#This Row],[close]]-Multiplier*testdata[[#This Row],[ATR]]</f>
        <v>223.8664702565884</v>
      </c>
      <c r="N94" s="1">
        <f>IF(OR(testdata[[#This Row],[UpperE]]&lt;N93,F93&gt;N93),testdata[[#This Row],[UpperE]],N93)</f>
        <v>230.54009813150321</v>
      </c>
      <c r="O94" s="1">
        <f>IF(OR(testdata[[#This Row],[LowerE]]&gt;O93,F93&lt;O93),testdata[[#This Row],[LowerE]],O93)</f>
        <v>224.02679376941779</v>
      </c>
      <c r="P94" s="7">
        <f>IF(S93=N93,testdata[[#This Row],[Upper]],testdata[[#This Row],[Lower]])</f>
        <v>224.02679376941779</v>
      </c>
      <c r="Q94" s="7" t="e">
        <f>IF(testdata[[#This Row],[AtrStop]]=testdata[[#This Row],[Upper]],testdata[[#This Row],[Upper]],NA())</f>
        <v>#N/A</v>
      </c>
      <c r="R94" s="7">
        <f>IF(testdata[[#This Row],[AtrStop]]=testdata[[#This Row],[Lower]],testdata[[#This Row],[Lower]],NA())</f>
        <v>224.02679376941779</v>
      </c>
      <c r="S94" s="19">
        <f>IF(testdata[[#This Row],[close]]&lt;=testdata[[#This Row],[STpot]],testdata[[#This Row],[Upper]],testdata[[#This Row],[Lower]])</f>
        <v>224.02679376941779</v>
      </c>
      <c r="U94" s="2">
        <v>42871</v>
      </c>
      <c r="V94" s="7"/>
      <c r="W94" s="7">
        <v>224.02679377000001</v>
      </c>
      <c r="X94" s="19">
        <v>224.02679377000001</v>
      </c>
      <c r="Y94" t="str">
        <f t="shared" si="1"/>
        <v/>
      </c>
    </row>
    <row r="95" spans="1:25" x14ac:dyDescent="0.25">
      <c r="A95" s="5">
        <v>93</v>
      </c>
      <c r="B95" s="2">
        <v>42872</v>
      </c>
      <c r="C95" s="1">
        <v>225.93</v>
      </c>
      <c r="D95" s="1">
        <v>226.44</v>
      </c>
      <c r="E95" s="1">
        <v>223.7</v>
      </c>
      <c r="F95" s="1">
        <v>223.76</v>
      </c>
      <c r="G95" s="1">
        <f>testdata[[#This Row],[high]]-testdata[[#This Row],[low]]</f>
        <v>2.7400000000000091</v>
      </c>
      <c r="H95" s="1">
        <f>ABS(testdata[[#This Row],[high]]-F94)</f>
        <v>1.3600000000000136</v>
      </c>
      <c r="I95" s="1">
        <f>ABS(testdata[[#This Row],[low]]-F94)</f>
        <v>4.1000000000000227</v>
      </c>
      <c r="J95" s="1">
        <f>MAX(testdata[[#This Row],[H-L]:[|L-pC|]])</f>
        <v>4.1000000000000227</v>
      </c>
      <c r="K95" s="10">
        <f>(K94*20+testdata[[#This Row],[TR]])/21</f>
        <v>1.4439776963211468</v>
      </c>
      <c r="L95" s="1">
        <f>testdata[[#This Row],[close]]+Multiplier*testdata[[#This Row],[ATR]]</f>
        <v>228.09193308896343</v>
      </c>
      <c r="M95" s="1">
        <f>testdata[[#This Row],[close]]-Multiplier*testdata[[#This Row],[ATR]]</f>
        <v>219.42806691103655</v>
      </c>
      <c r="N95" s="1">
        <f>IF(OR(testdata[[#This Row],[UpperE]]&lt;N94,F94&gt;N94),testdata[[#This Row],[UpperE]],N94)</f>
        <v>228.09193308896343</v>
      </c>
      <c r="O95" s="1">
        <f>IF(OR(testdata[[#This Row],[LowerE]]&gt;O94,F94&lt;O94),testdata[[#This Row],[LowerE]],O94)</f>
        <v>224.02679376941779</v>
      </c>
      <c r="P95" s="7">
        <f>IF(S94=N94,testdata[[#This Row],[Upper]],testdata[[#This Row],[Lower]])</f>
        <v>224.02679376941779</v>
      </c>
      <c r="Q95" s="7">
        <f>IF(testdata[[#This Row],[AtrStop]]=testdata[[#This Row],[Upper]],testdata[[#This Row],[Upper]],NA())</f>
        <v>228.09193308896343</v>
      </c>
      <c r="R95" s="7" t="e">
        <f>IF(testdata[[#This Row],[AtrStop]]=testdata[[#This Row],[Lower]],testdata[[#This Row],[Lower]],NA())</f>
        <v>#N/A</v>
      </c>
      <c r="S95" s="19">
        <f>IF(testdata[[#This Row],[close]]&lt;=testdata[[#This Row],[STpot]],testdata[[#This Row],[Upper]],testdata[[#This Row],[Lower]])</f>
        <v>228.09193308896343</v>
      </c>
      <c r="U95" s="2">
        <v>42872</v>
      </c>
      <c r="V95" s="7">
        <v>228.09193309</v>
      </c>
      <c r="W95" s="7"/>
      <c r="X95" s="19">
        <v>228.09193309</v>
      </c>
      <c r="Y95" t="str">
        <f t="shared" si="1"/>
        <v/>
      </c>
    </row>
    <row r="96" spans="1:25" x14ac:dyDescent="0.25">
      <c r="A96" s="5">
        <v>94</v>
      </c>
      <c r="B96" s="2">
        <v>42873</v>
      </c>
      <c r="C96" s="1">
        <v>223.68</v>
      </c>
      <c r="D96" s="1">
        <v>225.59</v>
      </c>
      <c r="E96" s="1">
        <v>223.39</v>
      </c>
      <c r="F96" s="1">
        <v>224.66</v>
      </c>
      <c r="G96" s="1">
        <f>testdata[[#This Row],[high]]-testdata[[#This Row],[low]]</f>
        <v>2.2000000000000171</v>
      </c>
      <c r="H96" s="1">
        <f>ABS(testdata[[#This Row],[high]]-F95)</f>
        <v>1.8300000000000125</v>
      </c>
      <c r="I96" s="1">
        <f>ABS(testdata[[#This Row],[low]]-F95)</f>
        <v>0.37000000000000455</v>
      </c>
      <c r="J96" s="1">
        <f>MAX(testdata[[#This Row],[H-L]:[|L-pC|]])</f>
        <v>2.2000000000000171</v>
      </c>
      <c r="K96" s="10">
        <f>(K95*20+testdata[[#This Row],[TR]])/21</f>
        <v>1.4799787584010931</v>
      </c>
      <c r="L96" s="1">
        <f>testdata[[#This Row],[close]]+Multiplier*testdata[[#This Row],[ATR]]</f>
        <v>229.09993627520328</v>
      </c>
      <c r="M96" s="1">
        <f>testdata[[#This Row],[close]]-Multiplier*testdata[[#This Row],[ATR]]</f>
        <v>220.22006372479672</v>
      </c>
      <c r="N96" s="1">
        <f>IF(OR(testdata[[#This Row],[UpperE]]&lt;N95,F95&gt;N95),testdata[[#This Row],[UpperE]],N95)</f>
        <v>228.09193308896343</v>
      </c>
      <c r="O96" s="1">
        <f>IF(OR(testdata[[#This Row],[LowerE]]&gt;O95,F95&lt;O95),testdata[[#This Row],[LowerE]],O95)</f>
        <v>220.22006372479672</v>
      </c>
      <c r="P96" s="7">
        <f>IF(S95=N95,testdata[[#This Row],[Upper]],testdata[[#This Row],[Lower]])</f>
        <v>228.09193308896343</v>
      </c>
      <c r="Q96" s="7">
        <f>IF(testdata[[#This Row],[AtrStop]]=testdata[[#This Row],[Upper]],testdata[[#This Row],[Upper]],NA())</f>
        <v>228.09193308896343</v>
      </c>
      <c r="R96" s="7" t="e">
        <f>IF(testdata[[#This Row],[AtrStop]]=testdata[[#This Row],[Lower]],testdata[[#This Row],[Lower]],NA())</f>
        <v>#N/A</v>
      </c>
      <c r="S96" s="19">
        <f>IF(testdata[[#This Row],[close]]&lt;=testdata[[#This Row],[STpot]],testdata[[#This Row],[Upper]],testdata[[#This Row],[Lower]])</f>
        <v>228.09193308896343</v>
      </c>
      <c r="U96" s="2">
        <v>42873</v>
      </c>
      <c r="V96" s="7">
        <v>228.09193309</v>
      </c>
      <c r="W96" s="7"/>
      <c r="X96" s="19">
        <v>228.09193309</v>
      </c>
      <c r="Y96" t="str">
        <f t="shared" si="1"/>
        <v/>
      </c>
    </row>
    <row r="97" spans="1:25" x14ac:dyDescent="0.25">
      <c r="A97" s="5">
        <v>95</v>
      </c>
      <c r="B97" s="2">
        <v>42874</v>
      </c>
      <c r="C97" s="1">
        <v>225.2</v>
      </c>
      <c r="D97" s="1">
        <v>226.86</v>
      </c>
      <c r="E97" s="1">
        <v>225.14</v>
      </c>
      <c r="F97" s="1">
        <v>226.12</v>
      </c>
      <c r="G97" s="1">
        <f>testdata[[#This Row],[high]]-testdata[[#This Row],[low]]</f>
        <v>1.7200000000000273</v>
      </c>
      <c r="H97" s="1">
        <f>ABS(testdata[[#This Row],[high]]-F96)</f>
        <v>2.2000000000000171</v>
      </c>
      <c r="I97" s="1">
        <f>ABS(testdata[[#This Row],[low]]-F96)</f>
        <v>0.47999999999998977</v>
      </c>
      <c r="J97" s="1">
        <f>MAX(testdata[[#This Row],[H-L]:[|L-pC|]])</f>
        <v>2.2000000000000171</v>
      </c>
      <c r="K97" s="10">
        <f>(K96*20+testdata[[#This Row],[TR]])/21</f>
        <v>1.514265484191518</v>
      </c>
      <c r="L97" s="1">
        <f>testdata[[#This Row],[close]]+Multiplier*testdata[[#This Row],[ATR]]</f>
        <v>230.66279645257455</v>
      </c>
      <c r="M97" s="1">
        <f>testdata[[#This Row],[close]]-Multiplier*testdata[[#This Row],[ATR]]</f>
        <v>221.57720354742546</v>
      </c>
      <c r="N97" s="1">
        <f>IF(OR(testdata[[#This Row],[UpperE]]&lt;N96,F96&gt;N96),testdata[[#This Row],[UpperE]],N96)</f>
        <v>228.09193308896343</v>
      </c>
      <c r="O97" s="1">
        <f>IF(OR(testdata[[#This Row],[LowerE]]&gt;O96,F96&lt;O96),testdata[[#This Row],[LowerE]],O96)</f>
        <v>221.57720354742546</v>
      </c>
      <c r="P97" s="7">
        <f>IF(S96=N96,testdata[[#This Row],[Upper]],testdata[[#This Row],[Lower]])</f>
        <v>228.09193308896343</v>
      </c>
      <c r="Q97" s="7">
        <f>IF(testdata[[#This Row],[AtrStop]]=testdata[[#This Row],[Upper]],testdata[[#This Row],[Upper]],NA())</f>
        <v>228.09193308896343</v>
      </c>
      <c r="R97" s="7" t="e">
        <f>IF(testdata[[#This Row],[AtrStop]]=testdata[[#This Row],[Lower]],testdata[[#This Row],[Lower]],NA())</f>
        <v>#N/A</v>
      </c>
      <c r="S97" s="19">
        <f>IF(testdata[[#This Row],[close]]&lt;=testdata[[#This Row],[STpot]],testdata[[#This Row],[Upper]],testdata[[#This Row],[Lower]])</f>
        <v>228.09193308896343</v>
      </c>
      <c r="U97" s="2">
        <v>42874</v>
      </c>
      <c r="V97" s="7">
        <v>228.09193309</v>
      </c>
      <c r="W97" s="7"/>
      <c r="X97" s="19">
        <v>228.09193309</v>
      </c>
      <c r="Y97" t="str">
        <f t="shared" si="1"/>
        <v/>
      </c>
    </row>
    <row r="98" spans="1:25" x14ac:dyDescent="0.25">
      <c r="A98" s="5">
        <v>96</v>
      </c>
      <c r="B98" s="2">
        <v>42877</v>
      </c>
      <c r="C98" s="1">
        <v>226.68</v>
      </c>
      <c r="D98" s="1">
        <v>227.45</v>
      </c>
      <c r="E98" s="1">
        <v>226.61</v>
      </c>
      <c r="F98" s="1">
        <v>227.27</v>
      </c>
      <c r="G98" s="1">
        <f>testdata[[#This Row],[high]]-testdata[[#This Row],[low]]</f>
        <v>0.83999999999997499</v>
      </c>
      <c r="H98" s="1">
        <f>ABS(testdata[[#This Row],[high]]-F97)</f>
        <v>1.3299999999999841</v>
      </c>
      <c r="I98" s="1">
        <f>ABS(testdata[[#This Row],[low]]-F97)</f>
        <v>0.49000000000000909</v>
      </c>
      <c r="J98" s="1">
        <f>MAX(testdata[[#This Row],[H-L]:[|L-pC|]])</f>
        <v>1.3299999999999841</v>
      </c>
      <c r="K98" s="10">
        <f>(K97*20+testdata[[#This Row],[TR]])/21</f>
        <v>1.5054909373252545</v>
      </c>
      <c r="L98" s="1">
        <f>testdata[[#This Row],[close]]+Multiplier*testdata[[#This Row],[ATR]]</f>
        <v>231.78647281197578</v>
      </c>
      <c r="M98" s="1">
        <f>testdata[[#This Row],[close]]-Multiplier*testdata[[#This Row],[ATR]]</f>
        <v>222.75352718802424</v>
      </c>
      <c r="N98" s="1">
        <f>IF(OR(testdata[[#This Row],[UpperE]]&lt;N97,F97&gt;N97),testdata[[#This Row],[UpperE]],N97)</f>
        <v>228.09193308896343</v>
      </c>
      <c r="O98" s="1">
        <f>IF(OR(testdata[[#This Row],[LowerE]]&gt;O97,F97&lt;O97),testdata[[#This Row],[LowerE]],O97)</f>
        <v>222.75352718802424</v>
      </c>
      <c r="P98" s="7">
        <f>IF(S97=N97,testdata[[#This Row],[Upper]],testdata[[#This Row],[Lower]])</f>
        <v>228.09193308896343</v>
      </c>
      <c r="Q98" s="7">
        <f>IF(testdata[[#This Row],[AtrStop]]=testdata[[#This Row],[Upper]],testdata[[#This Row],[Upper]],NA())</f>
        <v>228.09193308896343</v>
      </c>
      <c r="R98" s="7" t="e">
        <f>IF(testdata[[#This Row],[AtrStop]]=testdata[[#This Row],[Lower]],testdata[[#This Row],[Lower]],NA())</f>
        <v>#N/A</v>
      </c>
      <c r="S98" s="19">
        <f>IF(testdata[[#This Row],[close]]&lt;=testdata[[#This Row],[STpot]],testdata[[#This Row],[Upper]],testdata[[#This Row],[Lower]])</f>
        <v>228.09193308896343</v>
      </c>
      <c r="U98" s="2">
        <v>42877</v>
      </c>
      <c r="V98" s="7">
        <v>228.09193309</v>
      </c>
      <c r="W98" s="7"/>
      <c r="X98" s="19">
        <v>228.09193309</v>
      </c>
      <c r="Y98" t="str">
        <f t="shared" si="1"/>
        <v/>
      </c>
    </row>
    <row r="99" spans="1:25" x14ac:dyDescent="0.25">
      <c r="A99" s="5">
        <v>97</v>
      </c>
      <c r="B99" s="2">
        <v>42878</v>
      </c>
      <c r="C99" s="1">
        <v>227.68</v>
      </c>
      <c r="D99" s="1">
        <v>227.96</v>
      </c>
      <c r="E99" s="1">
        <v>227.26</v>
      </c>
      <c r="F99" s="1">
        <v>227.78</v>
      </c>
      <c r="G99" s="1">
        <f>testdata[[#This Row],[high]]-testdata[[#This Row],[low]]</f>
        <v>0.70000000000001705</v>
      </c>
      <c r="H99" s="1">
        <f>ABS(testdata[[#This Row],[high]]-F98)</f>
        <v>0.68999999999999773</v>
      </c>
      <c r="I99" s="1">
        <f>ABS(testdata[[#This Row],[low]]-F98)</f>
        <v>1.0000000000019327E-2</v>
      </c>
      <c r="J99" s="1">
        <f>MAX(testdata[[#This Row],[H-L]:[|L-pC|]])</f>
        <v>0.70000000000001705</v>
      </c>
      <c r="K99" s="10">
        <f>(K98*20+testdata[[#This Row],[TR]])/21</f>
        <v>1.4671342260240527</v>
      </c>
      <c r="L99" s="1">
        <f>testdata[[#This Row],[close]]+Multiplier*testdata[[#This Row],[ATR]]</f>
        <v>232.18140267807215</v>
      </c>
      <c r="M99" s="1">
        <f>testdata[[#This Row],[close]]-Multiplier*testdata[[#This Row],[ATR]]</f>
        <v>223.37859732192786</v>
      </c>
      <c r="N99" s="1">
        <f>IF(OR(testdata[[#This Row],[UpperE]]&lt;N98,F98&gt;N98),testdata[[#This Row],[UpperE]],N98)</f>
        <v>228.09193308896343</v>
      </c>
      <c r="O99" s="1">
        <f>IF(OR(testdata[[#This Row],[LowerE]]&gt;O98,F98&lt;O98),testdata[[#This Row],[LowerE]],O98)</f>
        <v>223.37859732192786</v>
      </c>
      <c r="P99" s="7">
        <f>IF(S98=N98,testdata[[#This Row],[Upper]],testdata[[#This Row],[Lower]])</f>
        <v>228.09193308896343</v>
      </c>
      <c r="Q99" s="7">
        <f>IF(testdata[[#This Row],[AtrStop]]=testdata[[#This Row],[Upper]],testdata[[#This Row],[Upper]],NA())</f>
        <v>228.09193308896343</v>
      </c>
      <c r="R99" s="7" t="e">
        <f>IF(testdata[[#This Row],[AtrStop]]=testdata[[#This Row],[Lower]],testdata[[#This Row],[Lower]],NA())</f>
        <v>#N/A</v>
      </c>
      <c r="S99" s="19">
        <f>IF(testdata[[#This Row],[close]]&lt;=testdata[[#This Row],[STpot]],testdata[[#This Row],[Upper]],testdata[[#This Row],[Lower]])</f>
        <v>228.09193308896343</v>
      </c>
      <c r="U99" s="2">
        <v>42878</v>
      </c>
      <c r="V99" s="7">
        <v>228.09193309</v>
      </c>
      <c r="W99" s="7"/>
      <c r="X99" s="19">
        <v>228.09193309</v>
      </c>
      <c r="Y99" t="str">
        <f t="shared" si="1"/>
        <v/>
      </c>
    </row>
    <row r="100" spans="1:25" x14ac:dyDescent="0.25">
      <c r="A100" s="5">
        <v>98</v>
      </c>
      <c r="B100" s="2">
        <v>42879</v>
      </c>
      <c r="C100" s="1">
        <v>228.03</v>
      </c>
      <c r="D100" s="1">
        <v>228.42</v>
      </c>
      <c r="E100" s="1">
        <v>227.66</v>
      </c>
      <c r="F100" s="1">
        <v>228.31</v>
      </c>
      <c r="G100" s="1">
        <f>testdata[[#This Row],[high]]-testdata[[#This Row],[low]]</f>
        <v>0.75999999999999091</v>
      </c>
      <c r="H100" s="1">
        <f>ABS(testdata[[#This Row],[high]]-F99)</f>
        <v>0.63999999999998636</v>
      </c>
      <c r="I100" s="1">
        <f>ABS(testdata[[#This Row],[low]]-F99)</f>
        <v>0.12000000000000455</v>
      </c>
      <c r="J100" s="1">
        <f>MAX(testdata[[#This Row],[H-L]:[|L-pC|]])</f>
        <v>0.75999999999999091</v>
      </c>
      <c r="K100" s="10">
        <f>(K99*20+testdata[[#This Row],[TR]])/21</f>
        <v>1.4334611676419544</v>
      </c>
      <c r="L100" s="1">
        <f>testdata[[#This Row],[close]]+Multiplier*testdata[[#This Row],[ATR]]</f>
        <v>232.61038350292586</v>
      </c>
      <c r="M100" s="1">
        <f>testdata[[#This Row],[close]]-Multiplier*testdata[[#This Row],[ATR]]</f>
        <v>224.00961649707415</v>
      </c>
      <c r="N100" s="1">
        <f>IF(OR(testdata[[#This Row],[UpperE]]&lt;N99,F99&gt;N99),testdata[[#This Row],[UpperE]],N99)</f>
        <v>228.09193308896343</v>
      </c>
      <c r="O100" s="1">
        <f>IF(OR(testdata[[#This Row],[LowerE]]&gt;O99,F99&lt;O99),testdata[[#This Row],[LowerE]],O99)</f>
        <v>224.00961649707415</v>
      </c>
      <c r="P100" s="7">
        <f>IF(S99=N99,testdata[[#This Row],[Upper]],testdata[[#This Row],[Lower]])</f>
        <v>228.09193308896343</v>
      </c>
      <c r="Q100" s="7" t="e">
        <f>IF(testdata[[#This Row],[AtrStop]]=testdata[[#This Row],[Upper]],testdata[[#This Row],[Upper]],NA())</f>
        <v>#N/A</v>
      </c>
      <c r="R100" s="7">
        <f>IF(testdata[[#This Row],[AtrStop]]=testdata[[#This Row],[Lower]],testdata[[#This Row],[Lower]],NA())</f>
        <v>224.00961649707415</v>
      </c>
      <c r="S100" s="19">
        <f>IF(testdata[[#This Row],[close]]&lt;=testdata[[#This Row],[STpot]],testdata[[#This Row],[Upper]],testdata[[#This Row],[Lower]])</f>
        <v>224.00961649707415</v>
      </c>
      <c r="U100" s="2">
        <v>42879</v>
      </c>
      <c r="V100" s="7"/>
      <c r="W100" s="7">
        <v>224.00961649999999</v>
      </c>
      <c r="X100" s="19">
        <v>224.00961649999999</v>
      </c>
      <c r="Y100" t="str">
        <f t="shared" si="1"/>
        <v/>
      </c>
    </row>
    <row r="101" spans="1:25" x14ac:dyDescent="0.25">
      <c r="A101" s="5">
        <v>99</v>
      </c>
      <c r="B101" s="2">
        <v>42880</v>
      </c>
      <c r="C101" s="1">
        <v>228.87</v>
      </c>
      <c r="D101" s="1">
        <v>229.7</v>
      </c>
      <c r="E101" s="1">
        <v>228.64</v>
      </c>
      <c r="F101" s="1">
        <v>229.4</v>
      </c>
      <c r="G101" s="1">
        <f>testdata[[#This Row],[high]]-testdata[[#This Row],[low]]</f>
        <v>1.0600000000000023</v>
      </c>
      <c r="H101" s="1">
        <f>ABS(testdata[[#This Row],[high]]-F100)</f>
        <v>1.3899999999999864</v>
      </c>
      <c r="I101" s="1">
        <f>ABS(testdata[[#This Row],[low]]-F100)</f>
        <v>0.32999999999998408</v>
      </c>
      <c r="J101" s="1">
        <f>MAX(testdata[[#This Row],[H-L]:[|L-pC|]])</f>
        <v>1.3899999999999864</v>
      </c>
      <c r="K101" s="10">
        <f>(K100*20+testdata[[#This Row],[TR]])/21</f>
        <v>1.4313915882304322</v>
      </c>
      <c r="L101" s="1">
        <f>testdata[[#This Row],[close]]+Multiplier*testdata[[#This Row],[ATR]]</f>
        <v>233.6941747646913</v>
      </c>
      <c r="M101" s="1">
        <f>testdata[[#This Row],[close]]-Multiplier*testdata[[#This Row],[ATR]]</f>
        <v>225.10582523530871</v>
      </c>
      <c r="N101" s="1">
        <f>IF(OR(testdata[[#This Row],[UpperE]]&lt;N100,F100&gt;N100),testdata[[#This Row],[UpperE]],N100)</f>
        <v>233.6941747646913</v>
      </c>
      <c r="O101" s="1">
        <f>IF(OR(testdata[[#This Row],[LowerE]]&gt;O100,F100&lt;O100),testdata[[#This Row],[LowerE]],O100)</f>
        <v>225.10582523530871</v>
      </c>
      <c r="P101" s="7">
        <f>IF(S100=N100,testdata[[#This Row],[Upper]],testdata[[#This Row],[Lower]])</f>
        <v>225.10582523530871</v>
      </c>
      <c r="Q101" s="7" t="e">
        <f>IF(testdata[[#This Row],[AtrStop]]=testdata[[#This Row],[Upper]],testdata[[#This Row],[Upper]],NA())</f>
        <v>#N/A</v>
      </c>
      <c r="R101" s="7">
        <f>IF(testdata[[#This Row],[AtrStop]]=testdata[[#This Row],[Lower]],testdata[[#This Row],[Lower]],NA())</f>
        <v>225.10582523530871</v>
      </c>
      <c r="S101" s="19">
        <f>IF(testdata[[#This Row],[close]]&lt;=testdata[[#This Row],[STpot]],testdata[[#This Row],[Upper]],testdata[[#This Row],[Lower]])</f>
        <v>225.10582523530871</v>
      </c>
      <c r="U101" s="2">
        <v>42880</v>
      </c>
      <c r="V101" s="7"/>
      <c r="W101" s="7">
        <v>225.10582524</v>
      </c>
      <c r="X101" s="19">
        <v>225.10582524</v>
      </c>
      <c r="Y101" t="str">
        <f t="shared" si="1"/>
        <v/>
      </c>
    </row>
    <row r="102" spans="1:25" x14ac:dyDescent="0.25">
      <c r="A102" s="5">
        <v>100</v>
      </c>
      <c r="B102" s="2">
        <v>42881</v>
      </c>
      <c r="C102" s="1">
        <v>229.19</v>
      </c>
      <c r="D102" s="1">
        <v>229.53</v>
      </c>
      <c r="E102" s="1">
        <v>229.1</v>
      </c>
      <c r="F102" s="1">
        <v>229.35</v>
      </c>
      <c r="G102" s="1">
        <f>testdata[[#This Row],[high]]-testdata[[#This Row],[low]]</f>
        <v>0.43000000000000682</v>
      </c>
      <c r="H102" s="1">
        <f>ABS(testdata[[#This Row],[high]]-F101)</f>
        <v>0.12999999999999545</v>
      </c>
      <c r="I102" s="1">
        <f>ABS(testdata[[#This Row],[low]]-F101)</f>
        <v>0.30000000000001137</v>
      </c>
      <c r="J102" s="1">
        <f>MAX(testdata[[#This Row],[H-L]:[|L-pC|]])</f>
        <v>0.43000000000000682</v>
      </c>
      <c r="K102" s="10">
        <f>(K101*20+testdata[[#This Row],[TR]])/21</f>
        <v>1.3837062745051738</v>
      </c>
      <c r="L102" s="1">
        <f>testdata[[#This Row],[close]]+Multiplier*testdata[[#This Row],[ATR]]</f>
        <v>233.50111882351553</v>
      </c>
      <c r="M102" s="1">
        <f>testdata[[#This Row],[close]]-Multiplier*testdata[[#This Row],[ATR]]</f>
        <v>225.19888117648446</v>
      </c>
      <c r="N102" s="1">
        <f>IF(OR(testdata[[#This Row],[UpperE]]&lt;N101,F101&gt;N101),testdata[[#This Row],[UpperE]],N101)</f>
        <v>233.50111882351553</v>
      </c>
      <c r="O102" s="1">
        <f>IF(OR(testdata[[#This Row],[LowerE]]&gt;O101,F101&lt;O101),testdata[[#This Row],[LowerE]],O101)</f>
        <v>225.19888117648446</v>
      </c>
      <c r="P102" s="7">
        <f>IF(S101=N101,testdata[[#This Row],[Upper]],testdata[[#This Row],[Lower]])</f>
        <v>225.19888117648446</v>
      </c>
      <c r="Q102" s="7" t="e">
        <f>IF(testdata[[#This Row],[AtrStop]]=testdata[[#This Row],[Upper]],testdata[[#This Row],[Upper]],NA())</f>
        <v>#N/A</v>
      </c>
      <c r="R102" s="7">
        <f>IF(testdata[[#This Row],[AtrStop]]=testdata[[#This Row],[Lower]],testdata[[#This Row],[Lower]],NA())</f>
        <v>225.19888117648446</v>
      </c>
      <c r="S102" s="19">
        <f>IF(testdata[[#This Row],[close]]&lt;=testdata[[#This Row],[STpot]],testdata[[#This Row],[Upper]],testdata[[#This Row],[Lower]])</f>
        <v>225.19888117648446</v>
      </c>
      <c r="U102" s="2">
        <v>42881</v>
      </c>
      <c r="V102" s="7"/>
      <c r="W102" s="7">
        <v>225.19888118</v>
      </c>
      <c r="X102" s="19">
        <v>225.19888118</v>
      </c>
      <c r="Y102" t="str">
        <f t="shared" si="1"/>
        <v/>
      </c>
    </row>
    <row r="103" spans="1:25" x14ac:dyDescent="0.25">
      <c r="A103" s="5">
        <v>101</v>
      </c>
      <c r="B103" s="2">
        <v>42885</v>
      </c>
      <c r="C103" s="1">
        <v>229</v>
      </c>
      <c r="D103" s="1">
        <v>229.43</v>
      </c>
      <c r="E103" s="1">
        <v>228.83</v>
      </c>
      <c r="F103" s="1">
        <v>229.15</v>
      </c>
      <c r="G103" s="1">
        <f>testdata[[#This Row],[high]]-testdata[[#This Row],[low]]</f>
        <v>0.59999999999999432</v>
      </c>
      <c r="H103" s="1">
        <f>ABS(testdata[[#This Row],[high]]-F102)</f>
        <v>8.0000000000012506E-2</v>
      </c>
      <c r="I103" s="1">
        <f>ABS(testdata[[#This Row],[low]]-F102)</f>
        <v>0.51999999999998181</v>
      </c>
      <c r="J103" s="1">
        <f>MAX(testdata[[#This Row],[H-L]:[|L-pC|]])</f>
        <v>0.59999999999999432</v>
      </c>
      <c r="K103" s="10">
        <f>(K102*20+testdata[[#This Row],[TR]])/21</f>
        <v>1.3463869281001652</v>
      </c>
      <c r="L103" s="1">
        <f>testdata[[#This Row],[close]]+Multiplier*testdata[[#This Row],[ATR]]</f>
        <v>233.1891607843005</v>
      </c>
      <c r="M103" s="1">
        <f>testdata[[#This Row],[close]]-Multiplier*testdata[[#This Row],[ATR]]</f>
        <v>225.11083921569951</v>
      </c>
      <c r="N103" s="1">
        <f>IF(OR(testdata[[#This Row],[UpperE]]&lt;N102,F102&gt;N102),testdata[[#This Row],[UpperE]],N102)</f>
        <v>233.1891607843005</v>
      </c>
      <c r="O103" s="1">
        <f>IF(OR(testdata[[#This Row],[LowerE]]&gt;O102,F102&lt;O102),testdata[[#This Row],[LowerE]],O102)</f>
        <v>225.19888117648446</v>
      </c>
      <c r="P103" s="7">
        <f>IF(S102=N102,testdata[[#This Row],[Upper]],testdata[[#This Row],[Lower]])</f>
        <v>225.19888117648446</v>
      </c>
      <c r="Q103" s="7" t="e">
        <f>IF(testdata[[#This Row],[AtrStop]]=testdata[[#This Row],[Upper]],testdata[[#This Row],[Upper]],NA())</f>
        <v>#N/A</v>
      </c>
      <c r="R103" s="7">
        <f>IF(testdata[[#This Row],[AtrStop]]=testdata[[#This Row],[Lower]],testdata[[#This Row],[Lower]],NA())</f>
        <v>225.19888117648446</v>
      </c>
      <c r="S103" s="19">
        <f>IF(testdata[[#This Row],[close]]&lt;=testdata[[#This Row],[STpot]],testdata[[#This Row],[Upper]],testdata[[#This Row],[Lower]])</f>
        <v>225.19888117648446</v>
      </c>
      <c r="U103" s="2">
        <v>42885</v>
      </c>
      <c r="V103" s="7"/>
      <c r="W103" s="7">
        <v>225.19888118</v>
      </c>
      <c r="X103" s="19">
        <v>225.19888118</v>
      </c>
      <c r="Y103" t="str">
        <f t="shared" si="1"/>
        <v/>
      </c>
    </row>
    <row r="104" spans="1:25" x14ac:dyDescent="0.25">
      <c r="A104" s="5">
        <v>102</v>
      </c>
      <c r="B104" s="2">
        <v>42886</v>
      </c>
      <c r="C104" s="1">
        <v>229.47</v>
      </c>
      <c r="D104" s="1">
        <v>229.51</v>
      </c>
      <c r="E104" s="1">
        <v>228.34</v>
      </c>
      <c r="F104" s="1">
        <v>229.09</v>
      </c>
      <c r="G104" s="1">
        <f>testdata[[#This Row],[high]]-testdata[[#This Row],[low]]</f>
        <v>1.1699999999999875</v>
      </c>
      <c r="H104" s="1">
        <f>ABS(testdata[[#This Row],[high]]-F103)</f>
        <v>0.35999999999998522</v>
      </c>
      <c r="I104" s="1">
        <f>ABS(testdata[[#This Row],[low]]-F103)</f>
        <v>0.81000000000000227</v>
      </c>
      <c r="J104" s="1">
        <f>MAX(testdata[[#This Row],[H-L]:[|L-pC|]])</f>
        <v>1.1699999999999875</v>
      </c>
      <c r="K104" s="10">
        <f>(K103*20+testdata[[#This Row],[TR]])/21</f>
        <v>1.3379875505715855</v>
      </c>
      <c r="L104" s="1">
        <f>testdata[[#This Row],[close]]+Multiplier*testdata[[#This Row],[ATR]]</f>
        <v>233.10396265171477</v>
      </c>
      <c r="M104" s="1">
        <f>testdata[[#This Row],[close]]-Multiplier*testdata[[#This Row],[ATR]]</f>
        <v>225.07603734828524</v>
      </c>
      <c r="N104" s="1">
        <f>IF(OR(testdata[[#This Row],[UpperE]]&lt;N103,F103&gt;N103),testdata[[#This Row],[UpperE]],N103)</f>
        <v>233.10396265171477</v>
      </c>
      <c r="O104" s="1">
        <f>IF(OR(testdata[[#This Row],[LowerE]]&gt;O103,F103&lt;O103),testdata[[#This Row],[LowerE]],O103)</f>
        <v>225.19888117648446</v>
      </c>
      <c r="P104" s="7">
        <f>IF(S103=N103,testdata[[#This Row],[Upper]],testdata[[#This Row],[Lower]])</f>
        <v>225.19888117648446</v>
      </c>
      <c r="Q104" s="7" t="e">
        <f>IF(testdata[[#This Row],[AtrStop]]=testdata[[#This Row],[Upper]],testdata[[#This Row],[Upper]],NA())</f>
        <v>#N/A</v>
      </c>
      <c r="R104" s="7">
        <f>IF(testdata[[#This Row],[AtrStop]]=testdata[[#This Row],[Lower]],testdata[[#This Row],[Lower]],NA())</f>
        <v>225.19888117648446</v>
      </c>
      <c r="S104" s="19">
        <f>IF(testdata[[#This Row],[close]]&lt;=testdata[[#This Row],[STpot]],testdata[[#This Row],[Upper]],testdata[[#This Row],[Lower]])</f>
        <v>225.19888117648446</v>
      </c>
      <c r="U104" s="2">
        <v>42886</v>
      </c>
      <c r="V104" s="7"/>
      <c r="W104" s="7">
        <v>225.19888118</v>
      </c>
      <c r="X104" s="19">
        <v>225.19888118</v>
      </c>
      <c r="Y104" t="str">
        <f t="shared" si="1"/>
        <v/>
      </c>
    </row>
    <row r="105" spans="1:25" x14ac:dyDescent="0.25">
      <c r="A105" s="5">
        <v>103</v>
      </c>
      <c r="B105" s="2">
        <v>42887</v>
      </c>
      <c r="C105" s="1">
        <v>229.6</v>
      </c>
      <c r="D105" s="1">
        <v>230.94</v>
      </c>
      <c r="E105" s="1">
        <v>229.28</v>
      </c>
      <c r="F105" s="1">
        <v>230.92</v>
      </c>
      <c r="G105" s="1">
        <f>testdata[[#This Row],[high]]-testdata[[#This Row],[low]]</f>
        <v>1.6599999999999966</v>
      </c>
      <c r="H105" s="1">
        <f>ABS(testdata[[#This Row],[high]]-F104)</f>
        <v>1.8499999999999943</v>
      </c>
      <c r="I105" s="1">
        <f>ABS(testdata[[#This Row],[low]]-F104)</f>
        <v>0.18999999999999773</v>
      </c>
      <c r="J105" s="1">
        <f>MAX(testdata[[#This Row],[H-L]:[|L-pC|]])</f>
        <v>1.8499999999999943</v>
      </c>
      <c r="K105" s="10">
        <f>(K104*20+testdata[[#This Row],[TR]])/21</f>
        <v>1.3623690957824621</v>
      </c>
      <c r="L105" s="1">
        <f>testdata[[#This Row],[close]]+Multiplier*testdata[[#This Row],[ATR]]</f>
        <v>235.00710728734737</v>
      </c>
      <c r="M105" s="1">
        <f>testdata[[#This Row],[close]]-Multiplier*testdata[[#This Row],[ATR]]</f>
        <v>226.83289271265261</v>
      </c>
      <c r="N105" s="1">
        <f>IF(OR(testdata[[#This Row],[UpperE]]&lt;N104,F104&gt;N104),testdata[[#This Row],[UpperE]],N104)</f>
        <v>233.10396265171477</v>
      </c>
      <c r="O105" s="1">
        <f>IF(OR(testdata[[#This Row],[LowerE]]&gt;O104,F104&lt;O104),testdata[[#This Row],[LowerE]],O104)</f>
        <v>226.83289271265261</v>
      </c>
      <c r="P105" s="7">
        <f>IF(S104=N104,testdata[[#This Row],[Upper]],testdata[[#This Row],[Lower]])</f>
        <v>226.83289271265261</v>
      </c>
      <c r="Q105" s="7" t="e">
        <f>IF(testdata[[#This Row],[AtrStop]]=testdata[[#This Row],[Upper]],testdata[[#This Row],[Upper]],NA())</f>
        <v>#N/A</v>
      </c>
      <c r="R105" s="7">
        <f>IF(testdata[[#This Row],[AtrStop]]=testdata[[#This Row],[Lower]],testdata[[#This Row],[Lower]],NA())</f>
        <v>226.83289271265261</v>
      </c>
      <c r="S105" s="19">
        <f>IF(testdata[[#This Row],[close]]&lt;=testdata[[#This Row],[STpot]],testdata[[#This Row],[Upper]],testdata[[#This Row],[Lower]])</f>
        <v>226.83289271265261</v>
      </c>
      <c r="U105" s="2">
        <v>42887</v>
      </c>
      <c r="V105" s="7"/>
      <c r="W105" s="7">
        <v>226.83289271000001</v>
      </c>
      <c r="X105" s="19">
        <v>226.83289271000001</v>
      </c>
      <c r="Y105" t="str">
        <f t="shared" si="1"/>
        <v/>
      </c>
    </row>
    <row r="106" spans="1:25" x14ac:dyDescent="0.25">
      <c r="A106" s="5">
        <v>104</v>
      </c>
      <c r="B106" s="2">
        <v>42888</v>
      </c>
      <c r="C106" s="1">
        <v>230.97</v>
      </c>
      <c r="D106" s="1">
        <v>231.86</v>
      </c>
      <c r="E106" s="1">
        <v>230.65</v>
      </c>
      <c r="F106" s="1">
        <v>231.69</v>
      </c>
      <c r="G106" s="1">
        <f>testdata[[#This Row],[high]]-testdata[[#This Row],[low]]</f>
        <v>1.210000000000008</v>
      </c>
      <c r="H106" s="1">
        <f>ABS(testdata[[#This Row],[high]]-F105)</f>
        <v>0.94000000000002615</v>
      </c>
      <c r="I106" s="1">
        <f>ABS(testdata[[#This Row],[low]]-F105)</f>
        <v>0.26999999999998181</v>
      </c>
      <c r="J106" s="1">
        <f>MAX(testdata[[#This Row],[H-L]:[|L-pC|]])</f>
        <v>1.210000000000008</v>
      </c>
      <c r="K106" s="10">
        <f>(K105*20+testdata[[#This Row],[TR]])/21</f>
        <v>1.3551134245547263</v>
      </c>
      <c r="L106" s="1">
        <f>testdata[[#This Row],[close]]+Multiplier*testdata[[#This Row],[ATR]]</f>
        <v>235.75534027366419</v>
      </c>
      <c r="M106" s="1">
        <f>testdata[[#This Row],[close]]-Multiplier*testdata[[#This Row],[ATR]]</f>
        <v>227.62465972633581</v>
      </c>
      <c r="N106" s="1">
        <f>IF(OR(testdata[[#This Row],[UpperE]]&lt;N105,F105&gt;N105),testdata[[#This Row],[UpperE]],N105)</f>
        <v>233.10396265171477</v>
      </c>
      <c r="O106" s="1">
        <f>IF(OR(testdata[[#This Row],[LowerE]]&gt;O105,F105&lt;O105),testdata[[#This Row],[LowerE]],O105)</f>
        <v>227.62465972633581</v>
      </c>
      <c r="P106" s="7">
        <f>IF(S105=N105,testdata[[#This Row],[Upper]],testdata[[#This Row],[Lower]])</f>
        <v>227.62465972633581</v>
      </c>
      <c r="Q106" s="7" t="e">
        <f>IF(testdata[[#This Row],[AtrStop]]=testdata[[#This Row],[Upper]],testdata[[#This Row],[Upper]],NA())</f>
        <v>#N/A</v>
      </c>
      <c r="R106" s="7">
        <f>IF(testdata[[#This Row],[AtrStop]]=testdata[[#This Row],[Lower]],testdata[[#This Row],[Lower]],NA())</f>
        <v>227.62465972633581</v>
      </c>
      <c r="S106" s="19">
        <f>IF(testdata[[#This Row],[close]]&lt;=testdata[[#This Row],[STpot]],testdata[[#This Row],[Upper]],testdata[[#This Row],[Lower]])</f>
        <v>227.62465972633581</v>
      </c>
      <c r="U106" s="2">
        <v>42888</v>
      </c>
      <c r="V106" s="7"/>
      <c r="W106" s="7">
        <v>227.62465972999999</v>
      </c>
      <c r="X106" s="19">
        <v>227.62465972999999</v>
      </c>
      <c r="Y106" t="str">
        <f t="shared" si="1"/>
        <v/>
      </c>
    </row>
    <row r="107" spans="1:25" x14ac:dyDescent="0.25">
      <c r="A107" s="5">
        <v>105</v>
      </c>
      <c r="B107" s="2">
        <v>42891</v>
      </c>
      <c r="C107" s="1">
        <v>231.5</v>
      </c>
      <c r="D107" s="1">
        <v>231.81</v>
      </c>
      <c r="E107" s="1">
        <v>231.3</v>
      </c>
      <c r="F107" s="1">
        <v>231.51</v>
      </c>
      <c r="G107" s="1">
        <f>testdata[[#This Row],[high]]-testdata[[#This Row],[low]]</f>
        <v>0.50999999999999091</v>
      </c>
      <c r="H107" s="1">
        <f>ABS(testdata[[#This Row],[high]]-F106)</f>
        <v>0.12000000000000455</v>
      </c>
      <c r="I107" s="1">
        <f>ABS(testdata[[#This Row],[low]]-F106)</f>
        <v>0.38999999999998636</v>
      </c>
      <c r="J107" s="1">
        <f>MAX(testdata[[#This Row],[H-L]:[|L-pC|]])</f>
        <v>0.50999999999999091</v>
      </c>
      <c r="K107" s="10">
        <f>(K106*20+testdata[[#This Row],[TR]])/21</f>
        <v>1.3148699281473579</v>
      </c>
      <c r="L107" s="1">
        <f>testdata[[#This Row],[close]]+Multiplier*testdata[[#This Row],[ATR]]</f>
        <v>235.45460978444206</v>
      </c>
      <c r="M107" s="1">
        <f>testdata[[#This Row],[close]]-Multiplier*testdata[[#This Row],[ATR]]</f>
        <v>227.56539021555793</v>
      </c>
      <c r="N107" s="1">
        <f>IF(OR(testdata[[#This Row],[UpperE]]&lt;N106,F106&gt;N106),testdata[[#This Row],[UpperE]],N106)</f>
        <v>233.10396265171477</v>
      </c>
      <c r="O107" s="1">
        <f>IF(OR(testdata[[#This Row],[LowerE]]&gt;O106,F106&lt;O106),testdata[[#This Row],[LowerE]],O106)</f>
        <v>227.62465972633581</v>
      </c>
      <c r="P107" s="7">
        <f>IF(S106=N106,testdata[[#This Row],[Upper]],testdata[[#This Row],[Lower]])</f>
        <v>227.62465972633581</v>
      </c>
      <c r="Q107" s="7" t="e">
        <f>IF(testdata[[#This Row],[AtrStop]]=testdata[[#This Row],[Upper]],testdata[[#This Row],[Upper]],NA())</f>
        <v>#N/A</v>
      </c>
      <c r="R107" s="7">
        <f>IF(testdata[[#This Row],[AtrStop]]=testdata[[#This Row],[Lower]],testdata[[#This Row],[Lower]],NA())</f>
        <v>227.62465972633581</v>
      </c>
      <c r="S107" s="19">
        <f>IF(testdata[[#This Row],[close]]&lt;=testdata[[#This Row],[STpot]],testdata[[#This Row],[Upper]],testdata[[#This Row],[Lower]])</f>
        <v>227.62465972633581</v>
      </c>
      <c r="U107" s="2">
        <v>42891</v>
      </c>
      <c r="V107" s="7"/>
      <c r="W107" s="7">
        <v>227.62465972999999</v>
      </c>
      <c r="X107" s="19">
        <v>227.62465972999999</v>
      </c>
      <c r="Y107" t="str">
        <f t="shared" si="1"/>
        <v/>
      </c>
    </row>
    <row r="108" spans="1:25" x14ac:dyDescent="0.25">
      <c r="A108" s="5">
        <v>106</v>
      </c>
      <c r="B108" s="2">
        <v>42892</v>
      </c>
      <c r="C108" s="1">
        <v>230.9</v>
      </c>
      <c r="D108" s="1">
        <v>231.51</v>
      </c>
      <c r="E108" s="1">
        <v>230.69</v>
      </c>
      <c r="F108" s="1">
        <v>230.77</v>
      </c>
      <c r="G108" s="1">
        <f>testdata[[#This Row],[high]]-testdata[[#This Row],[low]]</f>
        <v>0.81999999999999318</v>
      </c>
      <c r="H108" s="1">
        <f>ABS(testdata[[#This Row],[high]]-F107)</f>
        <v>0</v>
      </c>
      <c r="I108" s="1">
        <f>ABS(testdata[[#This Row],[low]]-F107)</f>
        <v>0.81999999999999318</v>
      </c>
      <c r="J108" s="1">
        <f>MAX(testdata[[#This Row],[H-L]:[|L-pC|]])</f>
        <v>0.81999999999999318</v>
      </c>
      <c r="K108" s="10">
        <f>(K107*20+testdata[[#This Row],[TR]])/21</f>
        <v>1.2913046934736738</v>
      </c>
      <c r="L108" s="1">
        <f>testdata[[#This Row],[close]]+Multiplier*testdata[[#This Row],[ATR]]</f>
        <v>234.64391408042104</v>
      </c>
      <c r="M108" s="1">
        <f>testdata[[#This Row],[close]]-Multiplier*testdata[[#This Row],[ATR]]</f>
        <v>226.89608591957898</v>
      </c>
      <c r="N108" s="1">
        <f>IF(OR(testdata[[#This Row],[UpperE]]&lt;N107,F107&gt;N107),testdata[[#This Row],[UpperE]],N107)</f>
        <v>233.10396265171477</v>
      </c>
      <c r="O108" s="1">
        <f>IF(OR(testdata[[#This Row],[LowerE]]&gt;O107,F107&lt;O107),testdata[[#This Row],[LowerE]],O107)</f>
        <v>227.62465972633581</v>
      </c>
      <c r="P108" s="7">
        <f>IF(S107=N107,testdata[[#This Row],[Upper]],testdata[[#This Row],[Lower]])</f>
        <v>227.62465972633581</v>
      </c>
      <c r="Q108" s="7" t="e">
        <f>IF(testdata[[#This Row],[AtrStop]]=testdata[[#This Row],[Upper]],testdata[[#This Row],[Upper]],NA())</f>
        <v>#N/A</v>
      </c>
      <c r="R108" s="7">
        <f>IF(testdata[[#This Row],[AtrStop]]=testdata[[#This Row],[Lower]],testdata[[#This Row],[Lower]],NA())</f>
        <v>227.62465972633581</v>
      </c>
      <c r="S108" s="19">
        <f>IF(testdata[[#This Row],[close]]&lt;=testdata[[#This Row],[STpot]],testdata[[#This Row],[Upper]],testdata[[#This Row],[Lower]])</f>
        <v>227.62465972633581</v>
      </c>
      <c r="U108" s="2">
        <v>42892</v>
      </c>
      <c r="V108" s="7"/>
      <c r="W108" s="7">
        <v>227.62465972999999</v>
      </c>
      <c r="X108" s="19">
        <v>227.62465972999999</v>
      </c>
      <c r="Y108" t="str">
        <f t="shared" si="1"/>
        <v/>
      </c>
    </row>
    <row r="109" spans="1:25" x14ac:dyDescent="0.25">
      <c r="A109" s="5">
        <v>107</v>
      </c>
      <c r="B109" s="2">
        <v>42893</v>
      </c>
      <c r="C109" s="1">
        <v>231.14</v>
      </c>
      <c r="D109" s="1">
        <v>231.45</v>
      </c>
      <c r="E109" s="1">
        <v>230.41</v>
      </c>
      <c r="F109" s="1">
        <v>231.2</v>
      </c>
      <c r="G109" s="1">
        <f>testdata[[#This Row],[high]]-testdata[[#This Row],[low]]</f>
        <v>1.039999999999992</v>
      </c>
      <c r="H109" s="1">
        <f>ABS(testdata[[#This Row],[high]]-F108)</f>
        <v>0.6799999999999784</v>
      </c>
      <c r="I109" s="1">
        <f>ABS(testdata[[#This Row],[low]]-F108)</f>
        <v>0.36000000000001364</v>
      </c>
      <c r="J109" s="1">
        <f>MAX(testdata[[#This Row],[H-L]:[|L-pC|]])</f>
        <v>1.039999999999992</v>
      </c>
      <c r="K109" s="10">
        <f>(K108*20+testdata[[#This Row],[TR]])/21</f>
        <v>1.2793378033082603</v>
      </c>
      <c r="L109" s="1">
        <f>testdata[[#This Row],[close]]+Multiplier*testdata[[#This Row],[ATR]]</f>
        <v>235.03801340992476</v>
      </c>
      <c r="M109" s="1">
        <f>testdata[[#This Row],[close]]-Multiplier*testdata[[#This Row],[ATR]]</f>
        <v>227.36198659007522</v>
      </c>
      <c r="N109" s="1">
        <f>IF(OR(testdata[[#This Row],[UpperE]]&lt;N108,F108&gt;N108),testdata[[#This Row],[UpperE]],N108)</f>
        <v>233.10396265171477</v>
      </c>
      <c r="O109" s="1">
        <f>IF(OR(testdata[[#This Row],[LowerE]]&gt;O108,F108&lt;O108),testdata[[#This Row],[LowerE]],O108)</f>
        <v>227.62465972633581</v>
      </c>
      <c r="P109" s="7">
        <f>IF(S108=N108,testdata[[#This Row],[Upper]],testdata[[#This Row],[Lower]])</f>
        <v>227.62465972633581</v>
      </c>
      <c r="Q109" s="7" t="e">
        <f>IF(testdata[[#This Row],[AtrStop]]=testdata[[#This Row],[Upper]],testdata[[#This Row],[Upper]],NA())</f>
        <v>#N/A</v>
      </c>
      <c r="R109" s="7">
        <f>IF(testdata[[#This Row],[AtrStop]]=testdata[[#This Row],[Lower]],testdata[[#This Row],[Lower]],NA())</f>
        <v>227.62465972633581</v>
      </c>
      <c r="S109" s="19">
        <f>IF(testdata[[#This Row],[close]]&lt;=testdata[[#This Row],[STpot]],testdata[[#This Row],[Upper]],testdata[[#This Row],[Lower]])</f>
        <v>227.62465972633581</v>
      </c>
      <c r="U109" s="2">
        <v>42893</v>
      </c>
      <c r="V109" s="7"/>
      <c r="W109" s="7">
        <v>227.62465972999999</v>
      </c>
      <c r="X109" s="19">
        <v>227.62465972999999</v>
      </c>
      <c r="Y109" t="str">
        <f t="shared" si="1"/>
        <v/>
      </c>
    </row>
    <row r="110" spans="1:25" x14ac:dyDescent="0.25">
      <c r="A110" s="5">
        <v>108</v>
      </c>
      <c r="B110" s="2">
        <v>42894</v>
      </c>
      <c r="C110" s="1">
        <v>231.31</v>
      </c>
      <c r="D110" s="1">
        <v>231.84</v>
      </c>
      <c r="E110" s="1">
        <v>230.74</v>
      </c>
      <c r="F110" s="1">
        <v>231.32</v>
      </c>
      <c r="G110" s="1">
        <f>testdata[[#This Row],[high]]-testdata[[#This Row],[low]]</f>
        <v>1.0999999999999943</v>
      </c>
      <c r="H110" s="1">
        <f>ABS(testdata[[#This Row],[high]]-F109)</f>
        <v>0.64000000000001478</v>
      </c>
      <c r="I110" s="1">
        <f>ABS(testdata[[#This Row],[low]]-F109)</f>
        <v>0.45999999999997954</v>
      </c>
      <c r="J110" s="1">
        <f>MAX(testdata[[#This Row],[H-L]:[|L-pC|]])</f>
        <v>1.0999999999999943</v>
      </c>
      <c r="K110" s="10">
        <f>(K109*20+testdata[[#This Row],[TR]])/21</f>
        <v>1.2707979079126286</v>
      </c>
      <c r="L110" s="1">
        <f>testdata[[#This Row],[close]]+Multiplier*testdata[[#This Row],[ATR]]</f>
        <v>235.13239372373789</v>
      </c>
      <c r="M110" s="1">
        <f>testdata[[#This Row],[close]]-Multiplier*testdata[[#This Row],[ATR]]</f>
        <v>227.50760627626209</v>
      </c>
      <c r="N110" s="1">
        <f>IF(OR(testdata[[#This Row],[UpperE]]&lt;N109,F109&gt;N109),testdata[[#This Row],[UpperE]],N109)</f>
        <v>233.10396265171477</v>
      </c>
      <c r="O110" s="1">
        <f>IF(OR(testdata[[#This Row],[LowerE]]&gt;O109,F109&lt;O109),testdata[[#This Row],[LowerE]],O109)</f>
        <v>227.62465972633581</v>
      </c>
      <c r="P110" s="7">
        <f>IF(S109=N109,testdata[[#This Row],[Upper]],testdata[[#This Row],[Lower]])</f>
        <v>227.62465972633581</v>
      </c>
      <c r="Q110" s="7" t="e">
        <f>IF(testdata[[#This Row],[AtrStop]]=testdata[[#This Row],[Upper]],testdata[[#This Row],[Upper]],NA())</f>
        <v>#N/A</v>
      </c>
      <c r="R110" s="7">
        <f>IF(testdata[[#This Row],[AtrStop]]=testdata[[#This Row],[Lower]],testdata[[#This Row],[Lower]],NA())</f>
        <v>227.62465972633581</v>
      </c>
      <c r="S110" s="19">
        <f>IF(testdata[[#This Row],[close]]&lt;=testdata[[#This Row],[STpot]],testdata[[#This Row],[Upper]],testdata[[#This Row],[Lower]])</f>
        <v>227.62465972633581</v>
      </c>
      <c r="U110" s="2">
        <v>42894</v>
      </c>
      <c r="V110" s="7"/>
      <c r="W110" s="7">
        <v>227.62465972999999</v>
      </c>
      <c r="X110" s="19">
        <v>227.62465972999999</v>
      </c>
      <c r="Y110" t="str">
        <f t="shared" si="1"/>
        <v/>
      </c>
    </row>
    <row r="111" spans="1:25" x14ac:dyDescent="0.25">
      <c r="A111" s="5">
        <v>109</v>
      </c>
      <c r="B111" s="2">
        <v>42895</v>
      </c>
      <c r="C111" s="1">
        <v>231.61</v>
      </c>
      <c r="D111" s="1">
        <v>232.48</v>
      </c>
      <c r="E111" s="1">
        <v>229.58</v>
      </c>
      <c r="F111" s="1">
        <v>230.96</v>
      </c>
      <c r="G111" s="1">
        <f>testdata[[#This Row],[high]]-testdata[[#This Row],[low]]</f>
        <v>2.8999999999999773</v>
      </c>
      <c r="H111" s="1">
        <f>ABS(testdata[[#This Row],[high]]-F110)</f>
        <v>1.1599999999999966</v>
      </c>
      <c r="I111" s="1">
        <f>ABS(testdata[[#This Row],[low]]-F110)</f>
        <v>1.7399999999999807</v>
      </c>
      <c r="J111" s="1">
        <f>MAX(testdata[[#This Row],[H-L]:[|L-pC|]])</f>
        <v>2.8999999999999773</v>
      </c>
      <c r="K111" s="10">
        <f>(K110*20+testdata[[#This Row],[TR]])/21</f>
        <v>1.3483789599167881</v>
      </c>
      <c r="L111" s="1">
        <f>testdata[[#This Row],[close]]+Multiplier*testdata[[#This Row],[ATR]]</f>
        <v>235.00513687975038</v>
      </c>
      <c r="M111" s="1">
        <f>testdata[[#This Row],[close]]-Multiplier*testdata[[#This Row],[ATR]]</f>
        <v>226.91486312024963</v>
      </c>
      <c r="N111" s="1">
        <f>IF(OR(testdata[[#This Row],[UpperE]]&lt;N110,F110&gt;N110),testdata[[#This Row],[UpperE]],N110)</f>
        <v>233.10396265171477</v>
      </c>
      <c r="O111" s="1">
        <f>IF(OR(testdata[[#This Row],[LowerE]]&gt;O110,F110&lt;O110),testdata[[#This Row],[LowerE]],O110)</f>
        <v>227.62465972633581</v>
      </c>
      <c r="P111" s="7">
        <f>IF(S110=N110,testdata[[#This Row],[Upper]],testdata[[#This Row],[Lower]])</f>
        <v>227.62465972633581</v>
      </c>
      <c r="Q111" s="7" t="e">
        <f>IF(testdata[[#This Row],[AtrStop]]=testdata[[#This Row],[Upper]],testdata[[#This Row],[Upper]],NA())</f>
        <v>#N/A</v>
      </c>
      <c r="R111" s="7">
        <f>IF(testdata[[#This Row],[AtrStop]]=testdata[[#This Row],[Lower]],testdata[[#This Row],[Lower]],NA())</f>
        <v>227.62465972633581</v>
      </c>
      <c r="S111" s="19">
        <f>IF(testdata[[#This Row],[close]]&lt;=testdata[[#This Row],[STpot]],testdata[[#This Row],[Upper]],testdata[[#This Row],[Lower]])</f>
        <v>227.62465972633581</v>
      </c>
      <c r="U111" s="2">
        <v>42895</v>
      </c>
      <c r="V111" s="7"/>
      <c r="W111" s="7">
        <v>227.62465972999999</v>
      </c>
      <c r="X111" s="19">
        <v>227.62465972999999</v>
      </c>
      <c r="Y111" t="str">
        <f t="shared" si="1"/>
        <v/>
      </c>
    </row>
    <row r="112" spans="1:25" x14ac:dyDescent="0.25">
      <c r="A112" s="5">
        <v>110</v>
      </c>
      <c r="B112" s="2">
        <v>42898</v>
      </c>
      <c r="C112" s="1">
        <v>230.7</v>
      </c>
      <c r="D112" s="1">
        <v>230.97</v>
      </c>
      <c r="E112" s="1">
        <v>229.99</v>
      </c>
      <c r="F112" s="1">
        <v>230.92</v>
      </c>
      <c r="G112" s="1">
        <f>testdata[[#This Row],[high]]-testdata[[#This Row],[low]]</f>
        <v>0.97999999999998977</v>
      </c>
      <c r="H112" s="1">
        <f>ABS(testdata[[#This Row],[high]]-F111)</f>
        <v>9.9999999999909051E-3</v>
      </c>
      <c r="I112" s="1">
        <f>ABS(testdata[[#This Row],[low]]-F111)</f>
        <v>0.96999999999999886</v>
      </c>
      <c r="J112" s="1">
        <f>MAX(testdata[[#This Row],[H-L]:[|L-pC|]])</f>
        <v>0.97999999999998977</v>
      </c>
      <c r="K112" s="10">
        <f>(K111*20+testdata[[#This Row],[TR]])/21</f>
        <v>1.3308371046826548</v>
      </c>
      <c r="L112" s="1">
        <f>testdata[[#This Row],[close]]+Multiplier*testdata[[#This Row],[ATR]]</f>
        <v>234.91251131404795</v>
      </c>
      <c r="M112" s="1">
        <f>testdata[[#This Row],[close]]-Multiplier*testdata[[#This Row],[ATR]]</f>
        <v>226.92748868595203</v>
      </c>
      <c r="N112" s="1">
        <f>IF(OR(testdata[[#This Row],[UpperE]]&lt;N111,F111&gt;N111),testdata[[#This Row],[UpperE]],N111)</f>
        <v>233.10396265171477</v>
      </c>
      <c r="O112" s="1">
        <f>IF(OR(testdata[[#This Row],[LowerE]]&gt;O111,F111&lt;O111),testdata[[#This Row],[LowerE]],O111)</f>
        <v>227.62465972633581</v>
      </c>
      <c r="P112" s="7">
        <f>IF(S111=N111,testdata[[#This Row],[Upper]],testdata[[#This Row],[Lower]])</f>
        <v>227.62465972633581</v>
      </c>
      <c r="Q112" s="7" t="e">
        <f>IF(testdata[[#This Row],[AtrStop]]=testdata[[#This Row],[Upper]],testdata[[#This Row],[Upper]],NA())</f>
        <v>#N/A</v>
      </c>
      <c r="R112" s="7">
        <f>IF(testdata[[#This Row],[AtrStop]]=testdata[[#This Row],[Lower]],testdata[[#This Row],[Lower]],NA())</f>
        <v>227.62465972633581</v>
      </c>
      <c r="S112" s="19">
        <f>IF(testdata[[#This Row],[close]]&lt;=testdata[[#This Row],[STpot]],testdata[[#This Row],[Upper]],testdata[[#This Row],[Lower]])</f>
        <v>227.62465972633581</v>
      </c>
      <c r="U112" s="2">
        <v>42898</v>
      </c>
      <c r="V112" s="7"/>
      <c r="W112" s="7">
        <v>227.62465972999999</v>
      </c>
      <c r="X112" s="19">
        <v>227.62465972999999</v>
      </c>
      <c r="Y112" t="str">
        <f t="shared" si="1"/>
        <v/>
      </c>
    </row>
    <row r="113" spans="1:25" x14ac:dyDescent="0.25">
      <c r="A113" s="5">
        <v>111</v>
      </c>
      <c r="B113" s="2">
        <v>42899</v>
      </c>
      <c r="C113" s="1">
        <v>231.51</v>
      </c>
      <c r="D113" s="1">
        <v>232.1</v>
      </c>
      <c r="E113" s="1">
        <v>231.13</v>
      </c>
      <c r="F113" s="1">
        <v>232.05</v>
      </c>
      <c r="G113" s="1">
        <f>testdata[[#This Row],[high]]-testdata[[#This Row],[low]]</f>
        <v>0.96999999999999886</v>
      </c>
      <c r="H113" s="1">
        <f>ABS(testdata[[#This Row],[high]]-F112)</f>
        <v>1.1800000000000068</v>
      </c>
      <c r="I113" s="1">
        <f>ABS(testdata[[#This Row],[low]]-F112)</f>
        <v>0.21000000000000796</v>
      </c>
      <c r="J113" s="1">
        <f>MAX(testdata[[#This Row],[H-L]:[|L-pC|]])</f>
        <v>1.1800000000000068</v>
      </c>
      <c r="K113" s="10">
        <f>(K112*20+testdata[[#This Row],[TR]])/21</f>
        <v>1.3236543854120524</v>
      </c>
      <c r="L113" s="1">
        <f>testdata[[#This Row],[close]]+Multiplier*testdata[[#This Row],[ATR]]</f>
        <v>236.02096315623618</v>
      </c>
      <c r="M113" s="1">
        <f>testdata[[#This Row],[close]]-Multiplier*testdata[[#This Row],[ATR]]</f>
        <v>228.07903684376384</v>
      </c>
      <c r="N113" s="1">
        <f>IF(OR(testdata[[#This Row],[UpperE]]&lt;N112,F112&gt;N112),testdata[[#This Row],[UpperE]],N112)</f>
        <v>233.10396265171477</v>
      </c>
      <c r="O113" s="1">
        <f>IF(OR(testdata[[#This Row],[LowerE]]&gt;O112,F112&lt;O112),testdata[[#This Row],[LowerE]],O112)</f>
        <v>228.07903684376384</v>
      </c>
      <c r="P113" s="7">
        <f>IF(S112=N112,testdata[[#This Row],[Upper]],testdata[[#This Row],[Lower]])</f>
        <v>228.07903684376384</v>
      </c>
      <c r="Q113" s="7" t="e">
        <f>IF(testdata[[#This Row],[AtrStop]]=testdata[[#This Row],[Upper]],testdata[[#This Row],[Upper]],NA())</f>
        <v>#N/A</v>
      </c>
      <c r="R113" s="7">
        <f>IF(testdata[[#This Row],[AtrStop]]=testdata[[#This Row],[Lower]],testdata[[#This Row],[Lower]],NA())</f>
        <v>228.07903684376384</v>
      </c>
      <c r="S113" s="19">
        <f>IF(testdata[[#This Row],[close]]&lt;=testdata[[#This Row],[STpot]],testdata[[#This Row],[Upper]],testdata[[#This Row],[Lower]])</f>
        <v>228.07903684376384</v>
      </c>
      <c r="U113" s="2">
        <v>42899</v>
      </c>
      <c r="V113" s="7"/>
      <c r="W113" s="7">
        <v>228.07903683999999</v>
      </c>
      <c r="X113" s="19">
        <v>228.07903683999999</v>
      </c>
      <c r="Y113" t="str">
        <f t="shared" si="1"/>
        <v/>
      </c>
    </row>
    <row r="114" spans="1:25" x14ac:dyDescent="0.25">
      <c r="A114" s="5">
        <v>112</v>
      </c>
      <c r="B114" s="2">
        <v>42900</v>
      </c>
      <c r="C114" s="1">
        <v>232.34</v>
      </c>
      <c r="D114" s="1">
        <v>232.35</v>
      </c>
      <c r="E114" s="1">
        <v>230.85</v>
      </c>
      <c r="F114" s="1">
        <v>231.75</v>
      </c>
      <c r="G114" s="1">
        <f>testdata[[#This Row],[high]]-testdata[[#This Row],[low]]</f>
        <v>1.5</v>
      </c>
      <c r="H114" s="1">
        <f>ABS(testdata[[#This Row],[high]]-F113)</f>
        <v>0.29999999999998295</v>
      </c>
      <c r="I114" s="1">
        <f>ABS(testdata[[#This Row],[low]]-F113)</f>
        <v>1.2000000000000171</v>
      </c>
      <c r="J114" s="1">
        <f>MAX(testdata[[#This Row],[H-L]:[|L-pC|]])</f>
        <v>1.5</v>
      </c>
      <c r="K114" s="10">
        <f>(K113*20+testdata[[#This Row],[TR]])/21</f>
        <v>1.332051795630526</v>
      </c>
      <c r="L114" s="1">
        <f>testdata[[#This Row],[close]]+Multiplier*testdata[[#This Row],[ATR]]</f>
        <v>235.74615538689159</v>
      </c>
      <c r="M114" s="1">
        <f>testdata[[#This Row],[close]]-Multiplier*testdata[[#This Row],[ATR]]</f>
        <v>227.75384461310841</v>
      </c>
      <c r="N114" s="1">
        <f>IF(OR(testdata[[#This Row],[UpperE]]&lt;N113,F113&gt;N113),testdata[[#This Row],[UpperE]],N113)</f>
        <v>233.10396265171477</v>
      </c>
      <c r="O114" s="1">
        <f>IF(OR(testdata[[#This Row],[LowerE]]&gt;O113,F113&lt;O113),testdata[[#This Row],[LowerE]],O113)</f>
        <v>228.07903684376384</v>
      </c>
      <c r="P114" s="7">
        <f>IF(S113=N113,testdata[[#This Row],[Upper]],testdata[[#This Row],[Lower]])</f>
        <v>228.07903684376384</v>
      </c>
      <c r="Q114" s="7" t="e">
        <f>IF(testdata[[#This Row],[AtrStop]]=testdata[[#This Row],[Upper]],testdata[[#This Row],[Upper]],NA())</f>
        <v>#N/A</v>
      </c>
      <c r="R114" s="7">
        <f>IF(testdata[[#This Row],[AtrStop]]=testdata[[#This Row],[Lower]],testdata[[#This Row],[Lower]],NA())</f>
        <v>228.07903684376384</v>
      </c>
      <c r="S114" s="19">
        <f>IF(testdata[[#This Row],[close]]&lt;=testdata[[#This Row],[STpot]],testdata[[#This Row],[Upper]],testdata[[#This Row],[Lower]])</f>
        <v>228.07903684376384</v>
      </c>
      <c r="U114" s="2">
        <v>42900</v>
      </c>
      <c r="V114" s="7"/>
      <c r="W114" s="7">
        <v>228.07903683999999</v>
      </c>
      <c r="X114" s="19">
        <v>228.07903683999999</v>
      </c>
      <c r="Y114" t="str">
        <f t="shared" si="1"/>
        <v/>
      </c>
    </row>
    <row r="115" spans="1:25" x14ac:dyDescent="0.25">
      <c r="A115" s="5">
        <v>113</v>
      </c>
      <c r="B115" s="2">
        <v>42901</v>
      </c>
      <c r="C115" s="1">
        <v>230.27</v>
      </c>
      <c r="D115" s="1">
        <v>231.44</v>
      </c>
      <c r="E115" s="1">
        <v>229.97</v>
      </c>
      <c r="F115" s="1">
        <v>231.31</v>
      </c>
      <c r="G115" s="1">
        <f>testdata[[#This Row],[high]]-testdata[[#This Row],[low]]</f>
        <v>1.4699999999999989</v>
      </c>
      <c r="H115" s="1">
        <f>ABS(testdata[[#This Row],[high]]-F114)</f>
        <v>0.31000000000000227</v>
      </c>
      <c r="I115" s="1">
        <f>ABS(testdata[[#This Row],[low]]-F114)</f>
        <v>1.7800000000000011</v>
      </c>
      <c r="J115" s="1">
        <f>MAX(testdata[[#This Row],[H-L]:[|L-pC|]])</f>
        <v>1.7800000000000011</v>
      </c>
      <c r="K115" s="10">
        <f>(K114*20+testdata[[#This Row],[TR]])/21</f>
        <v>1.353382662505263</v>
      </c>
      <c r="L115" s="1">
        <f>testdata[[#This Row],[close]]+Multiplier*testdata[[#This Row],[ATR]]</f>
        <v>235.37014798751579</v>
      </c>
      <c r="M115" s="1">
        <f>testdata[[#This Row],[close]]-Multiplier*testdata[[#This Row],[ATR]]</f>
        <v>227.24985201248421</v>
      </c>
      <c r="N115" s="1">
        <f>IF(OR(testdata[[#This Row],[UpperE]]&lt;N114,F114&gt;N114),testdata[[#This Row],[UpperE]],N114)</f>
        <v>233.10396265171477</v>
      </c>
      <c r="O115" s="1">
        <f>IF(OR(testdata[[#This Row],[LowerE]]&gt;O114,F114&lt;O114),testdata[[#This Row],[LowerE]],O114)</f>
        <v>228.07903684376384</v>
      </c>
      <c r="P115" s="7">
        <f>IF(S114=N114,testdata[[#This Row],[Upper]],testdata[[#This Row],[Lower]])</f>
        <v>228.07903684376384</v>
      </c>
      <c r="Q115" s="7" t="e">
        <f>IF(testdata[[#This Row],[AtrStop]]=testdata[[#This Row],[Upper]],testdata[[#This Row],[Upper]],NA())</f>
        <v>#N/A</v>
      </c>
      <c r="R115" s="7">
        <f>IF(testdata[[#This Row],[AtrStop]]=testdata[[#This Row],[Lower]],testdata[[#This Row],[Lower]],NA())</f>
        <v>228.07903684376384</v>
      </c>
      <c r="S115" s="19">
        <f>IF(testdata[[#This Row],[close]]&lt;=testdata[[#This Row],[STpot]],testdata[[#This Row],[Upper]],testdata[[#This Row],[Lower]])</f>
        <v>228.07903684376384</v>
      </c>
      <c r="U115" s="2">
        <v>42901</v>
      </c>
      <c r="V115" s="7"/>
      <c r="W115" s="7">
        <v>228.07903683999999</v>
      </c>
      <c r="X115" s="19">
        <v>228.07903683999999</v>
      </c>
      <c r="Y115" t="str">
        <f t="shared" si="1"/>
        <v/>
      </c>
    </row>
    <row r="116" spans="1:25" x14ac:dyDescent="0.25">
      <c r="A116" s="5">
        <v>114</v>
      </c>
      <c r="B116" s="2">
        <v>42902</v>
      </c>
      <c r="C116" s="1">
        <v>231.48</v>
      </c>
      <c r="D116" s="1">
        <v>231.54</v>
      </c>
      <c r="E116" s="1">
        <v>230.4</v>
      </c>
      <c r="F116" s="1">
        <v>231.36</v>
      </c>
      <c r="G116" s="1">
        <f>testdata[[#This Row],[high]]-testdata[[#This Row],[low]]</f>
        <v>1.1399999999999864</v>
      </c>
      <c r="H116" s="1">
        <f>ABS(testdata[[#This Row],[high]]-F115)</f>
        <v>0.22999999999998977</v>
      </c>
      <c r="I116" s="1">
        <f>ABS(testdata[[#This Row],[low]]-F115)</f>
        <v>0.90999999999999659</v>
      </c>
      <c r="J116" s="1">
        <f>MAX(testdata[[#This Row],[H-L]:[|L-pC|]])</f>
        <v>1.1399999999999864</v>
      </c>
      <c r="K116" s="10">
        <f>(K115*20+testdata[[#This Row],[TR]])/21</f>
        <v>1.343221583338345</v>
      </c>
      <c r="L116" s="1">
        <f>testdata[[#This Row],[close]]+Multiplier*testdata[[#This Row],[ATR]]</f>
        <v>235.38966475001504</v>
      </c>
      <c r="M116" s="1">
        <f>testdata[[#This Row],[close]]-Multiplier*testdata[[#This Row],[ATR]]</f>
        <v>227.33033524998498</v>
      </c>
      <c r="N116" s="1">
        <f>IF(OR(testdata[[#This Row],[UpperE]]&lt;N115,F115&gt;N115),testdata[[#This Row],[UpperE]],N115)</f>
        <v>233.10396265171477</v>
      </c>
      <c r="O116" s="1">
        <f>IF(OR(testdata[[#This Row],[LowerE]]&gt;O115,F115&lt;O115),testdata[[#This Row],[LowerE]],O115)</f>
        <v>228.07903684376384</v>
      </c>
      <c r="P116" s="7">
        <f>IF(S115=N115,testdata[[#This Row],[Upper]],testdata[[#This Row],[Lower]])</f>
        <v>228.07903684376384</v>
      </c>
      <c r="Q116" s="7" t="e">
        <f>IF(testdata[[#This Row],[AtrStop]]=testdata[[#This Row],[Upper]],testdata[[#This Row],[Upper]],NA())</f>
        <v>#N/A</v>
      </c>
      <c r="R116" s="7">
        <f>IF(testdata[[#This Row],[AtrStop]]=testdata[[#This Row],[Lower]],testdata[[#This Row],[Lower]],NA())</f>
        <v>228.07903684376384</v>
      </c>
      <c r="S116" s="19">
        <f>IF(testdata[[#This Row],[close]]&lt;=testdata[[#This Row],[STpot]],testdata[[#This Row],[Upper]],testdata[[#This Row],[Lower]])</f>
        <v>228.07903684376384</v>
      </c>
      <c r="U116" s="2">
        <v>42902</v>
      </c>
      <c r="V116" s="7"/>
      <c r="W116" s="7">
        <v>228.07903683999999</v>
      </c>
      <c r="X116" s="19">
        <v>228.07903683999999</v>
      </c>
      <c r="Y116" t="str">
        <f t="shared" si="1"/>
        <v/>
      </c>
    </row>
    <row r="117" spans="1:25" x14ac:dyDescent="0.25">
      <c r="A117" s="5">
        <v>115</v>
      </c>
      <c r="B117" s="2">
        <v>42905</v>
      </c>
      <c r="C117" s="1">
        <v>232.26</v>
      </c>
      <c r="D117" s="1">
        <v>233.35</v>
      </c>
      <c r="E117" s="1">
        <v>232.16</v>
      </c>
      <c r="F117" s="1">
        <v>233.28</v>
      </c>
      <c r="G117" s="1">
        <f>testdata[[#This Row],[high]]-testdata[[#This Row],[low]]</f>
        <v>1.1899999999999977</v>
      </c>
      <c r="H117" s="1">
        <f>ABS(testdata[[#This Row],[high]]-F116)</f>
        <v>1.9899999999999807</v>
      </c>
      <c r="I117" s="1">
        <f>ABS(testdata[[#This Row],[low]]-F116)</f>
        <v>0.79999999999998295</v>
      </c>
      <c r="J117" s="1">
        <f>MAX(testdata[[#This Row],[H-L]:[|L-pC|]])</f>
        <v>1.9899999999999807</v>
      </c>
      <c r="K117" s="10">
        <f>(K116*20+testdata[[#This Row],[TR]])/21</f>
        <v>1.3740205555603275</v>
      </c>
      <c r="L117" s="1">
        <f>testdata[[#This Row],[close]]+Multiplier*testdata[[#This Row],[ATR]]</f>
        <v>237.40206166668099</v>
      </c>
      <c r="M117" s="1">
        <f>testdata[[#This Row],[close]]-Multiplier*testdata[[#This Row],[ATR]]</f>
        <v>229.15793833331901</v>
      </c>
      <c r="N117" s="1">
        <f>IF(OR(testdata[[#This Row],[UpperE]]&lt;N116,F116&gt;N116),testdata[[#This Row],[UpperE]],N116)</f>
        <v>233.10396265171477</v>
      </c>
      <c r="O117" s="1">
        <f>IF(OR(testdata[[#This Row],[LowerE]]&gt;O116,F116&lt;O116),testdata[[#This Row],[LowerE]],O116)</f>
        <v>229.15793833331901</v>
      </c>
      <c r="P117" s="7">
        <f>IF(S116=N116,testdata[[#This Row],[Upper]],testdata[[#This Row],[Lower]])</f>
        <v>229.15793833331901</v>
      </c>
      <c r="Q117" s="7" t="e">
        <f>IF(testdata[[#This Row],[AtrStop]]=testdata[[#This Row],[Upper]],testdata[[#This Row],[Upper]],NA())</f>
        <v>#N/A</v>
      </c>
      <c r="R117" s="7">
        <f>IF(testdata[[#This Row],[AtrStop]]=testdata[[#This Row],[Lower]],testdata[[#This Row],[Lower]],NA())</f>
        <v>229.15793833331901</v>
      </c>
      <c r="S117" s="19">
        <f>IF(testdata[[#This Row],[close]]&lt;=testdata[[#This Row],[STpot]],testdata[[#This Row],[Upper]],testdata[[#This Row],[Lower]])</f>
        <v>229.15793833331901</v>
      </c>
      <c r="U117" s="2">
        <v>42905</v>
      </c>
      <c r="V117" s="7"/>
      <c r="W117" s="7">
        <v>229.15793833000001</v>
      </c>
      <c r="X117" s="19">
        <v>229.15793833000001</v>
      </c>
      <c r="Y117" t="str">
        <f t="shared" si="1"/>
        <v/>
      </c>
    </row>
    <row r="118" spans="1:25" x14ac:dyDescent="0.25">
      <c r="A118" s="5">
        <v>116</v>
      </c>
      <c r="B118" s="2">
        <v>42906</v>
      </c>
      <c r="C118" s="1">
        <v>232.89</v>
      </c>
      <c r="D118" s="1">
        <v>232.9</v>
      </c>
      <c r="E118" s="1">
        <v>231.69</v>
      </c>
      <c r="F118" s="1">
        <v>231.71</v>
      </c>
      <c r="G118" s="1">
        <f>testdata[[#This Row],[high]]-testdata[[#This Row],[low]]</f>
        <v>1.210000000000008</v>
      </c>
      <c r="H118" s="1">
        <f>ABS(testdata[[#This Row],[high]]-F117)</f>
        <v>0.37999999999999545</v>
      </c>
      <c r="I118" s="1">
        <f>ABS(testdata[[#This Row],[low]]-F117)</f>
        <v>1.5900000000000034</v>
      </c>
      <c r="J118" s="1">
        <f>MAX(testdata[[#This Row],[H-L]:[|L-pC|]])</f>
        <v>1.5900000000000034</v>
      </c>
      <c r="K118" s="10">
        <f>(K117*20+testdata[[#This Row],[TR]])/21</f>
        <v>1.3843052910098359</v>
      </c>
      <c r="L118" s="1">
        <f>testdata[[#This Row],[close]]+Multiplier*testdata[[#This Row],[ATR]]</f>
        <v>235.86291587302952</v>
      </c>
      <c r="M118" s="1">
        <f>testdata[[#This Row],[close]]-Multiplier*testdata[[#This Row],[ATR]]</f>
        <v>227.55708412697049</v>
      </c>
      <c r="N118" s="1">
        <f>IF(OR(testdata[[#This Row],[UpperE]]&lt;N117,F117&gt;N117),testdata[[#This Row],[UpperE]],N117)</f>
        <v>235.86291587302952</v>
      </c>
      <c r="O118" s="1">
        <f>IF(OR(testdata[[#This Row],[LowerE]]&gt;O117,F117&lt;O117),testdata[[#This Row],[LowerE]],O117)</f>
        <v>229.15793833331901</v>
      </c>
      <c r="P118" s="7">
        <f>IF(S117=N117,testdata[[#This Row],[Upper]],testdata[[#This Row],[Lower]])</f>
        <v>229.15793833331901</v>
      </c>
      <c r="Q118" s="7" t="e">
        <f>IF(testdata[[#This Row],[AtrStop]]=testdata[[#This Row],[Upper]],testdata[[#This Row],[Upper]],NA())</f>
        <v>#N/A</v>
      </c>
      <c r="R118" s="7">
        <f>IF(testdata[[#This Row],[AtrStop]]=testdata[[#This Row],[Lower]],testdata[[#This Row],[Lower]],NA())</f>
        <v>229.15793833331901</v>
      </c>
      <c r="S118" s="19">
        <f>IF(testdata[[#This Row],[close]]&lt;=testdata[[#This Row],[STpot]],testdata[[#This Row],[Upper]],testdata[[#This Row],[Lower]])</f>
        <v>229.15793833331901</v>
      </c>
      <c r="U118" s="2">
        <v>42906</v>
      </c>
      <c r="V118" s="7"/>
      <c r="W118" s="7">
        <v>229.15793833000001</v>
      </c>
      <c r="X118" s="19">
        <v>229.15793833000001</v>
      </c>
      <c r="Y118" t="str">
        <f t="shared" si="1"/>
        <v/>
      </c>
    </row>
    <row r="119" spans="1:25" x14ac:dyDescent="0.25">
      <c r="A119" s="5">
        <v>117</v>
      </c>
      <c r="B119" s="2">
        <v>42907</v>
      </c>
      <c r="C119" s="1">
        <v>232.1</v>
      </c>
      <c r="D119" s="1">
        <v>232.26</v>
      </c>
      <c r="E119" s="1">
        <v>231.14</v>
      </c>
      <c r="F119" s="1">
        <v>231.65</v>
      </c>
      <c r="G119" s="1">
        <f>testdata[[#This Row],[high]]-testdata[[#This Row],[low]]</f>
        <v>1.1200000000000045</v>
      </c>
      <c r="H119" s="1">
        <f>ABS(testdata[[#This Row],[high]]-F118)</f>
        <v>0.54999999999998295</v>
      </c>
      <c r="I119" s="1">
        <f>ABS(testdata[[#This Row],[low]]-F118)</f>
        <v>0.5700000000000216</v>
      </c>
      <c r="J119" s="1">
        <f>MAX(testdata[[#This Row],[H-L]:[|L-pC|]])</f>
        <v>1.1200000000000045</v>
      </c>
      <c r="K119" s="10">
        <f>(K118*20+testdata[[#This Row],[TR]])/21</f>
        <v>1.3717193247712725</v>
      </c>
      <c r="L119" s="1">
        <f>testdata[[#This Row],[close]]+Multiplier*testdata[[#This Row],[ATR]]</f>
        <v>235.76515797431381</v>
      </c>
      <c r="M119" s="1">
        <f>testdata[[#This Row],[close]]-Multiplier*testdata[[#This Row],[ATR]]</f>
        <v>227.5348420256862</v>
      </c>
      <c r="N119" s="1">
        <f>IF(OR(testdata[[#This Row],[UpperE]]&lt;N118,F118&gt;N118),testdata[[#This Row],[UpperE]],N118)</f>
        <v>235.76515797431381</v>
      </c>
      <c r="O119" s="1">
        <f>IF(OR(testdata[[#This Row],[LowerE]]&gt;O118,F118&lt;O118),testdata[[#This Row],[LowerE]],O118)</f>
        <v>229.15793833331901</v>
      </c>
      <c r="P119" s="7">
        <f>IF(S118=N118,testdata[[#This Row],[Upper]],testdata[[#This Row],[Lower]])</f>
        <v>229.15793833331901</v>
      </c>
      <c r="Q119" s="7" t="e">
        <f>IF(testdata[[#This Row],[AtrStop]]=testdata[[#This Row],[Upper]],testdata[[#This Row],[Upper]],NA())</f>
        <v>#N/A</v>
      </c>
      <c r="R119" s="7">
        <f>IF(testdata[[#This Row],[AtrStop]]=testdata[[#This Row],[Lower]],testdata[[#This Row],[Lower]],NA())</f>
        <v>229.15793833331901</v>
      </c>
      <c r="S119" s="19">
        <f>IF(testdata[[#This Row],[close]]&lt;=testdata[[#This Row],[STpot]],testdata[[#This Row],[Upper]],testdata[[#This Row],[Lower]])</f>
        <v>229.15793833331901</v>
      </c>
      <c r="U119" s="2">
        <v>42907</v>
      </c>
      <c r="V119" s="7"/>
      <c r="W119" s="7">
        <v>229.15793833000001</v>
      </c>
      <c r="X119" s="19">
        <v>229.15793833000001</v>
      </c>
      <c r="Y119" t="str">
        <f t="shared" si="1"/>
        <v/>
      </c>
    </row>
    <row r="120" spans="1:25" x14ac:dyDescent="0.25">
      <c r="A120" s="5">
        <v>118</v>
      </c>
      <c r="B120" s="2">
        <v>42908</v>
      </c>
      <c r="C120" s="1">
        <v>231.66</v>
      </c>
      <c r="D120" s="1">
        <v>232.21</v>
      </c>
      <c r="E120" s="1">
        <v>231.36</v>
      </c>
      <c r="F120" s="1">
        <v>231.55</v>
      </c>
      <c r="G120" s="1">
        <f>testdata[[#This Row],[high]]-testdata[[#This Row],[low]]</f>
        <v>0.84999999999999432</v>
      </c>
      <c r="H120" s="1">
        <f>ABS(testdata[[#This Row],[high]]-F119)</f>
        <v>0.56000000000000227</v>
      </c>
      <c r="I120" s="1">
        <f>ABS(testdata[[#This Row],[low]]-F119)</f>
        <v>0.28999999999999204</v>
      </c>
      <c r="J120" s="1">
        <f>MAX(testdata[[#This Row],[H-L]:[|L-pC|]])</f>
        <v>0.84999999999999432</v>
      </c>
      <c r="K120" s="10">
        <f>(K119*20+testdata[[#This Row],[TR]])/21</f>
        <v>1.3468755474012117</v>
      </c>
      <c r="L120" s="1">
        <f>testdata[[#This Row],[close]]+Multiplier*testdata[[#This Row],[ATR]]</f>
        <v>235.59062664220366</v>
      </c>
      <c r="M120" s="1">
        <f>testdata[[#This Row],[close]]-Multiplier*testdata[[#This Row],[ATR]]</f>
        <v>227.50937335779636</v>
      </c>
      <c r="N120" s="1">
        <f>IF(OR(testdata[[#This Row],[UpperE]]&lt;N119,F119&gt;N119),testdata[[#This Row],[UpperE]],N119)</f>
        <v>235.59062664220366</v>
      </c>
      <c r="O120" s="1">
        <f>IF(OR(testdata[[#This Row],[LowerE]]&gt;O119,F119&lt;O119),testdata[[#This Row],[LowerE]],O119)</f>
        <v>229.15793833331901</v>
      </c>
      <c r="P120" s="7">
        <f>IF(S119=N119,testdata[[#This Row],[Upper]],testdata[[#This Row],[Lower]])</f>
        <v>229.15793833331901</v>
      </c>
      <c r="Q120" s="7" t="e">
        <f>IF(testdata[[#This Row],[AtrStop]]=testdata[[#This Row],[Upper]],testdata[[#This Row],[Upper]],NA())</f>
        <v>#N/A</v>
      </c>
      <c r="R120" s="7">
        <f>IF(testdata[[#This Row],[AtrStop]]=testdata[[#This Row],[Lower]],testdata[[#This Row],[Lower]],NA())</f>
        <v>229.15793833331901</v>
      </c>
      <c r="S120" s="19">
        <f>IF(testdata[[#This Row],[close]]&lt;=testdata[[#This Row],[STpot]],testdata[[#This Row],[Upper]],testdata[[#This Row],[Lower]])</f>
        <v>229.15793833331901</v>
      </c>
      <c r="U120" s="2">
        <v>42908</v>
      </c>
      <c r="V120" s="7"/>
      <c r="W120" s="7">
        <v>229.15793833000001</v>
      </c>
      <c r="X120" s="19">
        <v>229.15793833000001</v>
      </c>
      <c r="Y120" t="str">
        <f t="shared" si="1"/>
        <v/>
      </c>
    </row>
    <row r="121" spans="1:25" x14ac:dyDescent="0.25">
      <c r="A121" s="5">
        <v>119</v>
      </c>
      <c r="B121" s="2">
        <v>42909</v>
      </c>
      <c r="C121" s="1">
        <v>231.61</v>
      </c>
      <c r="D121" s="1">
        <v>232.19</v>
      </c>
      <c r="E121" s="1">
        <v>231.19</v>
      </c>
      <c r="F121" s="1">
        <v>231.82</v>
      </c>
      <c r="G121" s="1">
        <f>testdata[[#This Row],[high]]-testdata[[#This Row],[low]]</f>
        <v>1</v>
      </c>
      <c r="H121" s="1">
        <f>ABS(testdata[[#This Row],[high]]-F120)</f>
        <v>0.63999999999998636</v>
      </c>
      <c r="I121" s="1">
        <f>ABS(testdata[[#This Row],[low]]-F120)</f>
        <v>0.36000000000001364</v>
      </c>
      <c r="J121" s="1">
        <f>MAX(testdata[[#This Row],[H-L]:[|L-pC|]])</f>
        <v>1</v>
      </c>
      <c r="K121" s="10">
        <f>(K120*20+testdata[[#This Row],[TR]])/21</f>
        <v>1.3303576641916302</v>
      </c>
      <c r="L121" s="1">
        <f>testdata[[#This Row],[close]]+Multiplier*testdata[[#This Row],[ATR]]</f>
        <v>235.81107299257488</v>
      </c>
      <c r="M121" s="1">
        <f>testdata[[#This Row],[close]]-Multiplier*testdata[[#This Row],[ATR]]</f>
        <v>227.82892700742511</v>
      </c>
      <c r="N121" s="1">
        <f>IF(OR(testdata[[#This Row],[UpperE]]&lt;N120,F120&gt;N120),testdata[[#This Row],[UpperE]],N120)</f>
        <v>235.59062664220366</v>
      </c>
      <c r="O121" s="1">
        <f>IF(OR(testdata[[#This Row],[LowerE]]&gt;O120,F120&lt;O120),testdata[[#This Row],[LowerE]],O120)</f>
        <v>229.15793833331901</v>
      </c>
      <c r="P121" s="7">
        <f>IF(S120=N120,testdata[[#This Row],[Upper]],testdata[[#This Row],[Lower]])</f>
        <v>229.15793833331901</v>
      </c>
      <c r="Q121" s="7" t="e">
        <f>IF(testdata[[#This Row],[AtrStop]]=testdata[[#This Row],[Upper]],testdata[[#This Row],[Upper]],NA())</f>
        <v>#N/A</v>
      </c>
      <c r="R121" s="7">
        <f>IF(testdata[[#This Row],[AtrStop]]=testdata[[#This Row],[Lower]],testdata[[#This Row],[Lower]],NA())</f>
        <v>229.15793833331901</v>
      </c>
      <c r="S121" s="19">
        <f>IF(testdata[[#This Row],[close]]&lt;=testdata[[#This Row],[STpot]],testdata[[#This Row],[Upper]],testdata[[#This Row],[Lower]])</f>
        <v>229.15793833331901</v>
      </c>
      <c r="U121" s="2">
        <v>42909</v>
      </c>
      <c r="V121" s="7"/>
      <c r="W121" s="7">
        <v>229.15793833000001</v>
      </c>
      <c r="X121" s="19">
        <v>229.15793833000001</v>
      </c>
      <c r="Y121" t="str">
        <f t="shared" si="1"/>
        <v/>
      </c>
    </row>
    <row r="122" spans="1:25" x14ac:dyDescent="0.25">
      <c r="A122" s="5">
        <v>120</v>
      </c>
      <c r="B122" s="2">
        <v>42912</v>
      </c>
      <c r="C122" s="1">
        <v>232.56</v>
      </c>
      <c r="D122" s="1">
        <v>233.02</v>
      </c>
      <c r="E122" s="1">
        <v>231.74</v>
      </c>
      <c r="F122" s="1">
        <v>231.98</v>
      </c>
      <c r="G122" s="1">
        <f>testdata[[#This Row],[high]]-testdata[[#This Row],[low]]</f>
        <v>1.2800000000000011</v>
      </c>
      <c r="H122" s="1">
        <f>ABS(testdata[[#This Row],[high]]-F121)</f>
        <v>1.2000000000000171</v>
      </c>
      <c r="I122" s="1">
        <f>ABS(testdata[[#This Row],[low]]-F121)</f>
        <v>7.9999999999984084E-2</v>
      </c>
      <c r="J122" s="1">
        <f>MAX(testdata[[#This Row],[H-L]:[|L-pC|]])</f>
        <v>1.2800000000000011</v>
      </c>
      <c r="K122" s="10">
        <f>(K121*20+testdata[[#This Row],[TR]])/21</f>
        <v>1.3279596801825049</v>
      </c>
      <c r="L122" s="1">
        <f>testdata[[#This Row],[close]]+Multiplier*testdata[[#This Row],[ATR]]</f>
        <v>235.96387904054751</v>
      </c>
      <c r="M122" s="1">
        <f>testdata[[#This Row],[close]]-Multiplier*testdata[[#This Row],[ATR]]</f>
        <v>227.99612095945247</v>
      </c>
      <c r="N122" s="1">
        <f>IF(OR(testdata[[#This Row],[UpperE]]&lt;N121,F121&gt;N121),testdata[[#This Row],[UpperE]],N121)</f>
        <v>235.59062664220366</v>
      </c>
      <c r="O122" s="1">
        <f>IF(OR(testdata[[#This Row],[LowerE]]&gt;O121,F121&lt;O121),testdata[[#This Row],[LowerE]],O121)</f>
        <v>229.15793833331901</v>
      </c>
      <c r="P122" s="7">
        <f>IF(S121=N121,testdata[[#This Row],[Upper]],testdata[[#This Row],[Lower]])</f>
        <v>229.15793833331901</v>
      </c>
      <c r="Q122" s="7" t="e">
        <f>IF(testdata[[#This Row],[AtrStop]]=testdata[[#This Row],[Upper]],testdata[[#This Row],[Upper]],NA())</f>
        <v>#N/A</v>
      </c>
      <c r="R122" s="7">
        <f>IF(testdata[[#This Row],[AtrStop]]=testdata[[#This Row],[Lower]],testdata[[#This Row],[Lower]],NA())</f>
        <v>229.15793833331901</v>
      </c>
      <c r="S122" s="19">
        <f>IF(testdata[[#This Row],[close]]&lt;=testdata[[#This Row],[STpot]],testdata[[#This Row],[Upper]],testdata[[#This Row],[Lower]])</f>
        <v>229.15793833331901</v>
      </c>
      <c r="U122" s="2">
        <v>42912</v>
      </c>
      <c r="V122" s="7"/>
      <c r="W122" s="7">
        <v>229.15793833000001</v>
      </c>
      <c r="X122" s="19">
        <v>229.15793833000001</v>
      </c>
      <c r="Y122" t="str">
        <f t="shared" si="1"/>
        <v/>
      </c>
    </row>
    <row r="123" spans="1:25" x14ac:dyDescent="0.25">
      <c r="A123" s="5">
        <v>121</v>
      </c>
      <c r="B123" s="2">
        <v>42913</v>
      </c>
      <c r="C123" s="1">
        <v>231.74</v>
      </c>
      <c r="D123" s="1">
        <v>232.06</v>
      </c>
      <c r="E123" s="1">
        <v>230.09</v>
      </c>
      <c r="F123" s="1">
        <v>230.11</v>
      </c>
      <c r="G123" s="1">
        <f>testdata[[#This Row],[high]]-testdata[[#This Row],[low]]</f>
        <v>1.9699999999999989</v>
      </c>
      <c r="H123" s="1">
        <f>ABS(testdata[[#This Row],[high]]-F122)</f>
        <v>8.0000000000012506E-2</v>
      </c>
      <c r="I123" s="1">
        <f>ABS(testdata[[#This Row],[low]]-F122)</f>
        <v>1.8899999999999864</v>
      </c>
      <c r="J123" s="1">
        <f>MAX(testdata[[#This Row],[H-L]:[|L-pC|]])</f>
        <v>1.9699999999999989</v>
      </c>
      <c r="K123" s="10">
        <f>(K122*20+testdata[[#This Row],[TR]])/21</f>
        <v>1.3585330287452426</v>
      </c>
      <c r="L123" s="1">
        <f>testdata[[#This Row],[close]]+Multiplier*testdata[[#This Row],[ATR]]</f>
        <v>234.18559908623575</v>
      </c>
      <c r="M123" s="1">
        <f>testdata[[#This Row],[close]]-Multiplier*testdata[[#This Row],[ATR]]</f>
        <v>226.03440091376427</v>
      </c>
      <c r="N123" s="1">
        <f>IF(OR(testdata[[#This Row],[UpperE]]&lt;N122,F122&gt;N122),testdata[[#This Row],[UpperE]],N122)</f>
        <v>234.18559908623575</v>
      </c>
      <c r="O123" s="1">
        <f>IF(OR(testdata[[#This Row],[LowerE]]&gt;O122,F122&lt;O122),testdata[[#This Row],[LowerE]],O122)</f>
        <v>229.15793833331901</v>
      </c>
      <c r="P123" s="7">
        <f>IF(S122=N122,testdata[[#This Row],[Upper]],testdata[[#This Row],[Lower]])</f>
        <v>229.15793833331901</v>
      </c>
      <c r="Q123" s="7" t="e">
        <f>IF(testdata[[#This Row],[AtrStop]]=testdata[[#This Row],[Upper]],testdata[[#This Row],[Upper]],NA())</f>
        <v>#N/A</v>
      </c>
      <c r="R123" s="7">
        <f>IF(testdata[[#This Row],[AtrStop]]=testdata[[#This Row],[Lower]],testdata[[#This Row],[Lower]],NA())</f>
        <v>229.15793833331901</v>
      </c>
      <c r="S123" s="19">
        <f>IF(testdata[[#This Row],[close]]&lt;=testdata[[#This Row],[STpot]],testdata[[#This Row],[Upper]],testdata[[#This Row],[Lower]])</f>
        <v>229.15793833331901</v>
      </c>
      <c r="U123" s="2">
        <v>42913</v>
      </c>
      <c r="V123" s="7"/>
      <c r="W123" s="7">
        <v>229.15793833000001</v>
      </c>
      <c r="X123" s="19">
        <v>229.15793833000001</v>
      </c>
      <c r="Y123" t="str">
        <f t="shared" si="1"/>
        <v/>
      </c>
    </row>
    <row r="124" spans="1:25" x14ac:dyDescent="0.25">
      <c r="A124" s="5">
        <v>122</v>
      </c>
      <c r="B124" s="2">
        <v>42914</v>
      </c>
      <c r="C124" s="1">
        <v>231.22</v>
      </c>
      <c r="D124" s="1">
        <v>232.38</v>
      </c>
      <c r="E124" s="1">
        <v>230.97</v>
      </c>
      <c r="F124" s="1">
        <v>232.17</v>
      </c>
      <c r="G124" s="1">
        <f>testdata[[#This Row],[high]]-testdata[[#This Row],[low]]</f>
        <v>1.4099999999999966</v>
      </c>
      <c r="H124" s="1">
        <f>ABS(testdata[[#This Row],[high]]-F123)</f>
        <v>2.2699999999999818</v>
      </c>
      <c r="I124" s="1">
        <f>ABS(testdata[[#This Row],[low]]-F123)</f>
        <v>0.85999999999998522</v>
      </c>
      <c r="J124" s="1">
        <f>MAX(testdata[[#This Row],[H-L]:[|L-pC|]])</f>
        <v>2.2699999999999818</v>
      </c>
      <c r="K124" s="10">
        <f>(K123*20+testdata[[#This Row],[TR]])/21</f>
        <v>1.4019362178526111</v>
      </c>
      <c r="L124" s="1">
        <f>testdata[[#This Row],[close]]+Multiplier*testdata[[#This Row],[ATR]]</f>
        <v>236.37580865355781</v>
      </c>
      <c r="M124" s="1">
        <f>testdata[[#This Row],[close]]-Multiplier*testdata[[#This Row],[ATR]]</f>
        <v>227.96419134644216</v>
      </c>
      <c r="N124" s="1">
        <f>IF(OR(testdata[[#This Row],[UpperE]]&lt;N123,F123&gt;N123),testdata[[#This Row],[UpperE]],N123)</f>
        <v>234.18559908623575</v>
      </c>
      <c r="O124" s="1">
        <f>IF(OR(testdata[[#This Row],[LowerE]]&gt;O123,F123&lt;O123),testdata[[#This Row],[LowerE]],O123)</f>
        <v>229.15793833331901</v>
      </c>
      <c r="P124" s="7">
        <f>IF(S123=N123,testdata[[#This Row],[Upper]],testdata[[#This Row],[Lower]])</f>
        <v>229.15793833331901</v>
      </c>
      <c r="Q124" s="7" t="e">
        <f>IF(testdata[[#This Row],[AtrStop]]=testdata[[#This Row],[Upper]],testdata[[#This Row],[Upper]],NA())</f>
        <v>#N/A</v>
      </c>
      <c r="R124" s="7">
        <f>IF(testdata[[#This Row],[AtrStop]]=testdata[[#This Row],[Lower]],testdata[[#This Row],[Lower]],NA())</f>
        <v>229.15793833331901</v>
      </c>
      <c r="S124" s="19">
        <f>IF(testdata[[#This Row],[close]]&lt;=testdata[[#This Row],[STpot]],testdata[[#This Row],[Upper]],testdata[[#This Row],[Lower]])</f>
        <v>229.15793833331901</v>
      </c>
      <c r="U124" s="2">
        <v>42914</v>
      </c>
      <c r="V124" s="7"/>
      <c r="W124" s="7">
        <v>229.15793833000001</v>
      </c>
      <c r="X124" s="19">
        <v>229.15793833000001</v>
      </c>
      <c r="Y124" t="str">
        <f t="shared" si="1"/>
        <v/>
      </c>
    </row>
    <row r="125" spans="1:25" x14ac:dyDescent="0.25">
      <c r="A125" s="5">
        <v>123</v>
      </c>
      <c r="B125" s="2">
        <v>42915</v>
      </c>
      <c r="C125" s="1">
        <v>232.33</v>
      </c>
      <c r="D125" s="1">
        <v>232.39</v>
      </c>
      <c r="E125" s="1">
        <v>228.8</v>
      </c>
      <c r="F125" s="1">
        <v>230.13</v>
      </c>
      <c r="G125" s="1">
        <f>testdata[[#This Row],[high]]-testdata[[#This Row],[low]]</f>
        <v>3.589999999999975</v>
      </c>
      <c r="H125" s="1">
        <f>ABS(testdata[[#This Row],[high]]-F124)</f>
        <v>0.21999999999999886</v>
      </c>
      <c r="I125" s="1">
        <f>ABS(testdata[[#This Row],[low]]-F124)</f>
        <v>3.3699999999999761</v>
      </c>
      <c r="J125" s="1">
        <f>MAX(testdata[[#This Row],[H-L]:[|L-pC|]])</f>
        <v>3.589999999999975</v>
      </c>
      <c r="K125" s="10">
        <f>(K124*20+testdata[[#This Row],[TR]])/21</f>
        <v>1.5061297312882</v>
      </c>
      <c r="L125" s="1">
        <f>testdata[[#This Row],[close]]+Multiplier*testdata[[#This Row],[ATR]]</f>
        <v>234.6483891938646</v>
      </c>
      <c r="M125" s="1">
        <f>testdata[[#This Row],[close]]-Multiplier*testdata[[#This Row],[ATR]]</f>
        <v>225.61161080613539</v>
      </c>
      <c r="N125" s="1">
        <f>IF(OR(testdata[[#This Row],[UpperE]]&lt;N124,F124&gt;N124),testdata[[#This Row],[UpperE]],N124)</f>
        <v>234.18559908623575</v>
      </c>
      <c r="O125" s="1">
        <f>IF(OR(testdata[[#This Row],[LowerE]]&gt;O124,F124&lt;O124),testdata[[#This Row],[LowerE]],O124)</f>
        <v>229.15793833331901</v>
      </c>
      <c r="P125" s="7">
        <f>IF(S124=N124,testdata[[#This Row],[Upper]],testdata[[#This Row],[Lower]])</f>
        <v>229.15793833331901</v>
      </c>
      <c r="Q125" s="7" t="e">
        <f>IF(testdata[[#This Row],[AtrStop]]=testdata[[#This Row],[Upper]],testdata[[#This Row],[Upper]],NA())</f>
        <v>#N/A</v>
      </c>
      <c r="R125" s="7">
        <f>IF(testdata[[#This Row],[AtrStop]]=testdata[[#This Row],[Lower]],testdata[[#This Row],[Lower]],NA())</f>
        <v>229.15793833331901</v>
      </c>
      <c r="S125" s="19">
        <f>IF(testdata[[#This Row],[close]]&lt;=testdata[[#This Row],[STpot]],testdata[[#This Row],[Upper]],testdata[[#This Row],[Lower]])</f>
        <v>229.15793833331901</v>
      </c>
      <c r="U125" s="2">
        <v>42915</v>
      </c>
      <c r="V125" s="7"/>
      <c r="W125" s="7">
        <v>229.15793833000001</v>
      </c>
      <c r="X125" s="19">
        <v>229.15793833000001</v>
      </c>
      <c r="Y125" t="str">
        <f t="shared" si="1"/>
        <v/>
      </c>
    </row>
    <row r="126" spans="1:25" x14ac:dyDescent="0.25">
      <c r="A126" s="5">
        <v>124</v>
      </c>
      <c r="B126" s="2">
        <v>42916</v>
      </c>
      <c r="C126" s="1">
        <v>231.01</v>
      </c>
      <c r="D126" s="1">
        <v>231.42</v>
      </c>
      <c r="E126" s="1">
        <v>230.34</v>
      </c>
      <c r="F126" s="1">
        <v>230.56</v>
      </c>
      <c r="G126" s="1">
        <f>testdata[[#This Row],[high]]-testdata[[#This Row],[low]]</f>
        <v>1.0799999999999841</v>
      </c>
      <c r="H126" s="1">
        <f>ABS(testdata[[#This Row],[high]]-F125)</f>
        <v>1.289999999999992</v>
      </c>
      <c r="I126" s="1">
        <f>ABS(testdata[[#This Row],[low]]-F125)</f>
        <v>0.21000000000000796</v>
      </c>
      <c r="J126" s="1">
        <f>MAX(testdata[[#This Row],[H-L]:[|L-pC|]])</f>
        <v>1.289999999999992</v>
      </c>
      <c r="K126" s="10">
        <f>(K125*20+testdata[[#This Row],[TR]])/21</f>
        <v>1.495837839322095</v>
      </c>
      <c r="L126" s="1">
        <f>testdata[[#This Row],[close]]+Multiplier*testdata[[#This Row],[ATR]]</f>
        <v>235.04751351796628</v>
      </c>
      <c r="M126" s="1">
        <f>testdata[[#This Row],[close]]-Multiplier*testdata[[#This Row],[ATR]]</f>
        <v>226.07248648203372</v>
      </c>
      <c r="N126" s="1">
        <f>IF(OR(testdata[[#This Row],[UpperE]]&lt;N125,F125&gt;N125),testdata[[#This Row],[UpperE]],N125)</f>
        <v>234.18559908623575</v>
      </c>
      <c r="O126" s="1">
        <f>IF(OR(testdata[[#This Row],[LowerE]]&gt;O125,F125&lt;O125),testdata[[#This Row],[LowerE]],O125)</f>
        <v>229.15793833331901</v>
      </c>
      <c r="P126" s="7">
        <f>IF(S125=N125,testdata[[#This Row],[Upper]],testdata[[#This Row],[Lower]])</f>
        <v>229.15793833331901</v>
      </c>
      <c r="Q126" s="7" t="e">
        <f>IF(testdata[[#This Row],[AtrStop]]=testdata[[#This Row],[Upper]],testdata[[#This Row],[Upper]],NA())</f>
        <v>#N/A</v>
      </c>
      <c r="R126" s="7">
        <f>IF(testdata[[#This Row],[AtrStop]]=testdata[[#This Row],[Lower]],testdata[[#This Row],[Lower]],NA())</f>
        <v>229.15793833331901</v>
      </c>
      <c r="S126" s="19">
        <f>IF(testdata[[#This Row],[close]]&lt;=testdata[[#This Row],[STpot]],testdata[[#This Row],[Upper]],testdata[[#This Row],[Lower]])</f>
        <v>229.15793833331901</v>
      </c>
      <c r="U126" s="2">
        <v>42916</v>
      </c>
      <c r="V126" s="7"/>
      <c r="W126" s="7">
        <v>229.15793833000001</v>
      </c>
      <c r="X126" s="19">
        <v>229.15793833000001</v>
      </c>
      <c r="Y126" t="str">
        <f t="shared" si="1"/>
        <v/>
      </c>
    </row>
    <row r="127" spans="1:25" x14ac:dyDescent="0.25">
      <c r="A127" s="5">
        <v>125</v>
      </c>
      <c r="B127" s="2">
        <v>42919</v>
      </c>
      <c r="C127" s="1">
        <v>231.59</v>
      </c>
      <c r="D127" s="1">
        <v>232.06</v>
      </c>
      <c r="E127" s="1">
        <v>230.95</v>
      </c>
      <c r="F127" s="1">
        <v>230.95</v>
      </c>
      <c r="G127" s="1">
        <f>testdata[[#This Row],[high]]-testdata[[#This Row],[low]]</f>
        <v>1.1100000000000136</v>
      </c>
      <c r="H127" s="1">
        <f>ABS(testdata[[#This Row],[high]]-F126)</f>
        <v>1.5</v>
      </c>
      <c r="I127" s="1">
        <f>ABS(testdata[[#This Row],[low]]-F126)</f>
        <v>0.38999999999998636</v>
      </c>
      <c r="J127" s="1">
        <f>MAX(testdata[[#This Row],[H-L]:[|L-pC|]])</f>
        <v>1.5</v>
      </c>
      <c r="K127" s="10">
        <f>(K126*20+testdata[[#This Row],[TR]])/21</f>
        <v>1.4960360374496144</v>
      </c>
      <c r="L127" s="1">
        <f>testdata[[#This Row],[close]]+Multiplier*testdata[[#This Row],[ATR]]</f>
        <v>235.43810811234883</v>
      </c>
      <c r="M127" s="1">
        <f>testdata[[#This Row],[close]]-Multiplier*testdata[[#This Row],[ATR]]</f>
        <v>226.46189188765115</v>
      </c>
      <c r="N127" s="1">
        <f>IF(OR(testdata[[#This Row],[UpperE]]&lt;N126,F126&gt;N126),testdata[[#This Row],[UpperE]],N126)</f>
        <v>234.18559908623575</v>
      </c>
      <c r="O127" s="1">
        <f>IF(OR(testdata[[#This Row],[LowerE]]&gt;O126,F126&lt;O126),testdata[[#This Row],[LowerE]],O126)</f>
        <v>229.15793833331901</v>
      </c>
      <c r="P127" s="7">
        <f>IF(S126=N126,testdata[[#This Row],[Upper]],testdata[[#This Row],[Lower]])</f>
        <v>229.15793833331901</v>
      </c>
      <c r="Q127" s="7" t="e">
        <f>IF(testdata[[#This Row],[AtrStop]]=testdata[[#This Row],[Upper]],testdata[[#This Row],[Upper]],NA())</f>
        <v>#N/A</v>
      </c>
      <c r="R127" s="7">
        <f>IF(testdata[[#This Row],[AtrStop]]=testdata[[#This Row],[Lower]],testdata[[#This Row],[Lower]],NA())</f>
        <v>229.15793833331901</v>
      </c>
      <c r="S127" s="19">
        <f>IF(testdata[[#This Row],[close]]&lt;=testdata[[#This Row],[STpot]],testdata[[#This Row],[Upper]],testdata[[#This Row],[Lower]])</f>
        <v>229.15793833331901</v>
      </c>
      <c r="U127" s="2">
        <v>42919</v>
      </c>
      <c r="V127" s="7"/>
      <c r="W127" s="7">
        <v>229.15793833000001</v>
      </c>
      <c r="X127" s="19">
        <v>229.15793833000001</v>
      </c>
      <c r="Y127" t="str">
        <f t="shared" si="1"/>
        <v/>
      </c>
    </row>
    <row r="128" spans="1:25" x14ac:dyDescent="0.25">
      <c r="A128" s="5">
        <v>126</v>
      </c>
      <c r="B128" s="2">
        <v>42921</v>
      </c>
      <c r="C128" s="1">
        <v>231.35</v>
      </c>
      <c r="D128" s="1">
        <v>231.71</v>
      </c>
      <c r="E128" s="1">
        <v>230.46</v>
      </c>
      <c r="F128" s="1">
        <v>231.48</v>
      </c>
      <c r="G128" s="1">
        <f>testdata[[#This Row],[high]]-testdata[[#This Row],[low]]</f>
        <v>1.25</v>
      </c>
      <c r="H128" s="1">
        <f>ABS(testdata[[#This Row],[high]]-F127)</f>
        <v>0.76000000000001933</v>
      </c>
      <c r="I128" s="1">
        <f>ABS(testdata[[#This Row],[low]]-F127)</f>
        <v>0.48999999999998067</v>
      </c>
      <c r="J128" s="1">
        <f>MAX(testdata[[#This Row],[H-L]:[|L-pC|]])</f>
        <v>1.25</v>
      </c>
      <c r="K128" s="10">
        <f>(K127*20+testdata[[#This Row],[TR]])/21</f>
        <v>1.4843200356662993</v>
      </c>
      <c r="L128" s="1">
        <f>testdata[[#This Row],[close]]+Multiplier*testdata[[#This Row],[ATR]]</f>
        <v>235.93296010699888</v>
      </c>
      <c r="M128" s="1">
        <f>testdata[[#This Row],[close]]-Multiplier*testdata[[#This Row],[ATR]]</f>
        <v>227.0270398930011</v>
      </c>
      <c r="N128" s="1">
        <f>IF(OR(testdata[[#This Row],[UpperE]]&lt;N127,F127&gt;N127),testdata[[#This Row],[UpperE]],N127)</f>
        <v>234.18559908623575</v>
      </c>
      <c r="O128" s="1">
        <f>IF(OR(testdata[[#This Row],[LowerE]]&gt;O127,F127&lt;O127),testdata[[#This Row],[LowerE]],O127)</f>
        <v>229.15793833331901</v>
      </c>
      <c r="P128" s="7">
        <f>IF(S127=N127,testdata[[#This Row],[Upper]],testdata[[#This Row],[Lower]])</f>
        <v>229.15793833331901</v>
      </c>
      <c r="Q128" s="7" t="e">
        <f>IF(testdata[[#This Row],[AtrStop]]=testdata[[#This Row],[Upper]],testdata[[#This Row],[Upper]],NA())</f>
        <v>#N/A</v>
      </c>
      <c r="R128" s="7">
        <f>IF(testdata[[#This Row],[AtrStop]]=testdata[[#This Row],[Lower]],testdata[[#This Row],[Lower]],NA())</f>
        <v>229.15793833331901</v>
      </c>
      <c r="S128" s="19">
        <f>IF(testdata[[#This Row],[close]]&lt;=testdata[[#This Row],[STpot]],testdata[[#This Row],[Upper]],testdata[[#This Row],[Lower]])</f>
        <v>229.15793833331901</v>
      </c>
      <c r="U128" s="2">
        <v>42921</v>
      </c>
      <c r="V128" s="7"/>
      <c r="W128" s="7">
        <v>229.15793833000001</v>
      </c>
      <c r="X128" s="19">
        <v>229.15793833000001</v>
      </c>
      <c r="Y128" t="str">
        <f t="shared" si="1"/>
        <v/>
      </c>
    </row>
    <row r="129" spans="1:25" x14ac:dyDescent="0.25">
      <c r="A129" s="5">
        <v>127</v>
      </c>
      <c r="B129" s="2">
        <v>42922</v>
      </c>
      <c r="C129" s="1">
        <v>230.64</v>
      </c>
      <c r="D129" s="1">
        <v>230.77</v>
      </c>
      <c r="E129" s="1">
        <v>229.16</v>
      </c>
      <c r="F129" s="1">
        <v>229.36</v>
      </c>
      <c r="G129" s="1">
        <f>testdata[[#This Row],[high]]-testdata[[#This Row],[low]]</f>
        <v>1.6100000000000136</v>
      </c>
      <c r="H129" s="1">
        <f>ABS(testdata[[#This Row],[high]]-F128)</f>
        <v>0.70999999999997954</v>
      </c>
      <c r="I129" s="1">
        <f>ABS(testdata[[#This Row],[low]]-F128)</f>
        <v>2.3199999999999932</v>
      </c>
      <c r="J129" s="1">
        <f>MAX(testdata[[#This Row],[H-L]:[|L-pC|]])</f>
        <v>2.3199999999999932</v>
      </c>
      <c r="K129" s="10">
        <f>(K128*20+testdata[[#This Row],[TR]])/21</f>
        <v>1.5241143196821896</v>
      </c>
      <c r="L129" s="1">
        <f>testdata[[#This Row],[close]]+Multiplier*testdata[[#This Row],[ATR]]</f>
        <v>233.93234295904659</v>
      </c>
      <c r="M129" s="1">
        <f>testdata[[#This Row],[close]]-Multiplier*testdata[[#This Row],[ATR]]</f>
        <v>224.78765704095343</v>
      </c>
      <c r="N129" s="1">
        <f>IF(OR(testdata[[#This Row],[UpperE]]&lt;N128,F128&gt;N128),testdata[[#This Row],[UpperE]],N128)</f>
        <v>233.93234295904659</v>
      </c>
      <c r="O129" s="1">
        <f>IF(OR(testdata[[#This Row],[LowerE]]&gt;O128,F128&lt;O128),testdata[[#This Row],[LowerE]],O128)</f>
        <v>229.15793833331901</v>
      </c>
      <c r="P129" s="7">
        <f>IF(S128=N128,testdata[[#This Row],[Upper]],testdata[[#This Row],[Lower]])</f>
        <v>229.15793833331901</v>
      </c>
      <c r="Q129" s="7" t="e">
        <f>IF(testdata[[#This Row],[AtrStop]]=testdata[[#This Row],[Upper]],testdata[[#This Row],[Upper]],NA())</f>
        <v>#N/A</v>
      </c>
      <c r="R129" s="7">
        <f>IF(testdata[[#This Row],[AtrStop]]=testdata[[#This Row],[Lower]],testdata[[#This Row],[Lower]],NA())</f>
        <v>229.15793833331901</v>
      </c>
      <c r="S129" s="19">
        <f>IF(testdata[[#This Row],[close]]&lt;=testdata[[#This Row],[STpot]],testdata[[#This Row],[Upper]],testdata[[#This Row],[Lower]])</f>
        <v>229.15793833331901</v>
      </c>
      <c r="U129" s="2">
        <v>42922</v>
      </c>
      <c r="V129" s="7"/>
      <c r="W129" s="7">
        <v>229.15793833000001</v>
      </c>
      <c r="X129" s="19">
        <v>229.15793833000001</v>
      </c>
      <c r="Y129" t="str">
        <f t="shared" si="1"/>
        <v/>
      </c>
    </row>
    <row r="130" spans="1:25" x14ac:dyDescent="0.25">
      <c r="A130" s="5">
        <v>128</v>
      </c>
      <c r="B130" s="2">
        <v>42923</v>
      </c>
      <c r="C130" s="1">
        <v>229.99</v>
      </c>
      <c r="D130" s="1">
        <v>231.01</v>
      </c>
      <c r="E130" s="1">
        <v>229.38</v>
      </c>
      <c r="F130" s="1">
        <v>230.85</v>
      </c>
      <c r="G130" s="1">
        <f>testdata[[#This Row],[high]]-testdata[[#This Row],[low]]</f>
        <v>1.6299999999999955</v>
      </c>
      <c r="H130" s="1">
        <f>ABS(testdata[[#This Row],[high]]-F129)</f>
        <v>1.6499999999999773</v>
      </c>
      <c r="I130" s="1">
        <f>ABS(testdata[[#This Row],[low]]-F129)</f>
        <v>1.999999999998181E-2</v>
      </c>
      <c r="J130" s="1">
        <f>MAX(testdata[[#This Row],[H-L]:[|L-pC|]])</f>
        <v>1.6499999999999773</v>
      </c>
      <c r="K130" s="10">
        <f>(K129*20+testdata[[#This Row],[TR]])/21</f>
        <v>1.5301088758877985</v>
      </c>
      <c r="L130" s="1">
        <f>testdata[[#This Row],[close]]+Multiplier*testdata[[#This Row],[ATR]]</f>
        <v>235.44032662766338</v>
      </c>
      <c r="M130" s="1">
        <f>testdata[[#This Row],[close]]-Multiplier*testdata[[#This Row],[ATR]]</f>
        <v>226.25967337233661</v>
      </c>
      <c r="N130" s="1">
        <f>IF(OR(testdata[[#This Row],[UpperE]]&lt;N129,F129&gt;N129),testdata[[#This Row],[UpperE]],N129)</f>
        <v>233.93234295904659</v>
      </c>
      <c r="O130" s="1">
        <f>IF(OR(testdata[[#This Row],[LowerE]]&gt;O129,F129&lt;O129),testdata[[#This Row],[LowerE]],O129)</f>
        <v>229.15793833331901</v>
      </c>
      <c r="P130" s="7">
        <f>IF(S129=N129,testdata[[#This Row],[Upper]],testdata[[#This Row],[Lower]])</f>
        <v>229.15793833331901</v>
      </c>
      <c r="Q130" s="7" t="e">
        <f>IF(testdata[[#This Row],[AtrStop]]=testdata[[#This Row],[Upper]],testdata[[#This Row],[Upper]],NA())</f>
        <v>#N/A</v>
      </c>
      <c r="R130" s="7">
        <f>IF(testdata[[#This Row],[AtrStop]]=testdata[[#This Row],[Lower]],testdata[[#This Row],[Lower]],NA())</f>
        <v>229.15793833331901</v>
      </c>
      <c r="S130" s="19">
        <f>IF(testdata[[#This Row],[close]]&lt;=testdata[[#This Row],[STpot]],testdata[[#This Row],[Upper]],testdata[[#This Row],[Lower]])</f>
        <v>229.15793833331901</v>
      </c>
      <c r="U130" s="2">
        <v>42923</v>
      </c>
      <c r="V130" s="7"/>
      <c r="W130" s="7">
        <v>229.15793833000001</v>
      </c>
      <c r="X130" s="19">
        <v>229.15793833000001</v>
      </c>
      <c r="Y130" t="str">
        <f t="shared" si="1"/>
        <v/>
      </c>
    </row>
    <row r="131" spans="1:25" x14ac:dyDescent="0.25">
      <c r="A131" s="5">
        <v>129</v>
      </c>
      <c r="B131" s="2">
        <v>42926</v>
      </c>
      <c r="C131" s="1">
        <v>230.7</v>
      </c>
      <c r="D131" s="1">
        <v>231.51</v>
      </c>
      <c r="E131" s="1">
        <v>230.52</v>
      </c>
      <c r="F131" s="1">
        <v>231.1</v>
      </c>
      <c r="G131" s="1">
        <f>testdata[[#This Row],[high]]-testdata[[#This Row],[low]]</f>
        <v>0.98999999999998067</v>
      </c>
      <c r="H131" s="1">
        <f>ABS(testdata[[#This Row],[high]]-F130)</f>
        <v>0.65999999999999659</v>
      </c>
      <c r="I131" s="1">
        <f>ABS(testdata[[#This Row],[low]]-F130)</f>
        <v>0.32999999999998408</v>
      </c>
      <c r="J131" s="1">
        <f>MAX(testdata[[#This Row],[H-L]:[|L-pC|]])</f>
        <v>0.98999999999998067</v>
      </c>
      <c r="K131" s="10">
        <f>(K130*20+testdata[[#This Row],[TR]])/21</f>
        <v>1.5043894056074261</v>
      </c>
      <c r="L131" s="1">
        <f>testdata[[#This Row],[close]]+Multiplier*testdata[[#This Row],[ATR]]</f>
        <v>235.61316821682226</v>
      </c>
      <c r="M131" s="1">
        <f>testdata[[#This Row],[close]]-Multiplier*testdata[[#This Row],[ATR]]</f>
        <v>226.58683178317773</v>
      </c>
      <c r="N131" s="1">
        <f>IF(OR(testdata[[#This Row],[UpperE]]&lt;N130,F130&gt;N130),testdata[[#This Row],[UpperE]],N130)</f>
        <v>233.93234295904659</v>
      </c>
      <c r="O131" s="1">
        <f>IF(OR(testdata[[#This Row],[LowerE]]&gt;O130,F130&lt;O130),testdata[[#This Row],[LowerE]],O130)</f>
        <v>229.15793833331901</v>
      </c>
      <c r="P131" s="7">
        <f>IF(S130=N130,testdata[[#This Row],[Upper]],testdata[[#This Row],[Lower]])</f>
        <v>229.15793833331901</v>
      </c>
      <c r="Q131" s="7" t="e">
        <f>IF(testdata[[#This Row],[AtrStop]]=testdata[[#This Row],[Upper]],testdata[[#This Row],[Upper]],NA())</f>
        <v>#N/A</v>
      </c>
      <c r="R131" s="7">
        <f>IF(testdata[[#This Row],[AtrStop]]=testdata[[#This Row],[Lower]],testdata[[#This Row],[Lower]],NA())</f>
        <v>229.15793833331901</v>
      </c>
      <c r="S131" s="19">
        <f>IF(testdata[[#This Row],[close]]&lt;=testdata[[#This Row],[STpot]],testdata[[#This Row],[Upper]],testdata[[#This Row],[Lower]])</f>
        <v>229.15793833331901</v>
      </c>
      <c r="U131" s="2">
        <v>42926</v>
      </c>
      <c r="V131" s="7"/>
      <c r="W131" s="7">
        <v>229.15793833000001</v>
      </c>
      <c r="X131" s="19">
        <v>229.15793833000001</v>
      </c>
      <c r="Y131" t="str">
        <f t="shared" si="1"/>
        <v/>
      </c>
    </row>
    <row r="132" spans="1:25" x14ac:dyDescent="0.25">
      <c r="A132" s="5">
        <v>130</v>
      </c>
      <c r="B132" s="2">
        <v>42927</v>
      </c>
      <c r="C132" s="1">
        <v>230.9</v>
      </c>
      <c r="D132" s="1">
        <v>231.27</v>
      </c>
      <c r="E132" s="1">
        <v>229.65</v>
      </c>
      <c r="F132" s="1">
        <v>230.93</v>
      </c>
      <c r="G132" s="1">
        <f>testdata[[#This Row],[high]]-testdata[[#This Row],[low]]</f>
        <v>1.6200000000000045</v>
      </c>
      <c r="H132" s="1">
        <f>ABS(testdata[[#This Row],[high]]-F131)</f>
        <v>0.17000000000001592</v>
      </c>
      <c r="I132" s="1">
        <f>ABS(testdata[[#This Row],[low]]-F131)</f>
        <v>1.4499999999999886</v>
      </c>
      <c r="J132" s="1">
        <f>MAX(testdata[[#This Row],[H-L]:[|L-pC|]])</f>
        <v>1.6200000000000045</v>
      </c>
      <c r="K132" s="10">
        <f>(K131*20+testdata[[#This Row],[TR]])/21</f>
        <v>1.5098946720070727</v>
      </c>
      <c r="L132" s="1">
        <f>testdata[[#This Row],[close]]+Multiplier*testdata[[#This Row],[ATR]]</f>
        <v>235.45968401602121</v>
      </c>
      <c r="M132" s="1">
        <f>testdata[[#This Row],[close]]-Multiplier*testdata[[#This Row],[ATR]]</f>
        <v>226.4003159839788</v>
      </c>
      <c r="N132" s="1">
        <f>IF(OR(testdata[[#This Row],[UpperE]]&lt;N131,F131&gt;N131),testdata[[#This Row],[UpperE]],N131)</f>
        <v>233.93234295904659</v>
      </c>
      <c r="O132" s="1">
        <f>IF(OR(testdata[[#This Row],[LowerE]]&gt;O131,F131&lt;O131),testdata[[#This Row],[LowerE]],O131)</f>
        <v>229.15793833331901</v>
      </c>
      <c r="P132" s="7">
        <f>IF(S131=N131,testdata[[#This Row],[Upper]],testdata[[#This Row],[Lower]])</f>
        <v>229.15793833331901</v>
      </c>
      <c r="Q132" s="7" t="e">
        <f>IF(testdata[[#This Row],[AtrStop]]=testdata[[#This Row],[Upper]],testdata[[#This Row],[Upper]],NA())</f>
        <v>#N/A</v>
      </c>
      <c r="R132" s="7">
        <f>IF(testdata[[#This Row],[AtrStop]]=testdata[[#This Row],[Lower]],testdata[[#This Row],[Lower]],NA())</f>
        <v>229.15793833331901</v>
      </c>
      <c r="S132" s="19">
        <f>IF(testdata[[#This Row],[close]]&lt;=testdata[[#This Row],[STpot]],testdata[[#This Row],[Upper]],testdata[[#This Row],[Lower]])</f>
        <v>229.15793833331901</v>
      </c>
      <c r="U132" s="2">
        <v>42927</v>
      </c>
      <c r="V132" s="7"/>
      <c r="W132" s="7">
        <v>229.15793833000001</v>
      </c>
      <c r="X132" s="19">
        <v>229.15793833000001</v>
      </c>
      <c r="Y132" t="str">
        <f t="shared" si="1"/>
        <v/>
      </c>
    </row>
    <row r="133" spans="1:25" x14ac:dyDescent="0.25">
      <c r="A133" s="5">
        <v>131</v>
      </c>
      <c r="B133" s="2">
        <v>42928</v>
      </c>
      <c r="C133" s="1">
        <v>231.99</v>
      </c>
      <c r="D133" s="1">
        <v>232.84</v>
      </c>
      <c r="E133" s="1">
        <v>231.99</v>
      </c>
      <c r="F133" s="1">
        <v>232.66</v>
      </c>
      <c r="G133" s="1">
        <f>testdata[[#This Row],[high]]-testdata[[#This Row],[low]]</f>
        <v>0.84999999999999432</v>
      </c>
      <c r="H133" s="1">
        <f>ABS(testdata[[#This Row],[high]]-F132)</f>
        <v>1.9099999999999966</v>
      </c>
      <c r="I133" s="1">
        <f>ABS(testdata[[#This Row],[low]]-F132)</f>
        <v>1.0600000000000023</v>
      </c>
      <c r="J133" s="1">
        <f>MAX(testdata[[#This Row],[H-L]:[|L-pC|]])</f>
        <v>1.9099999999999966</v>
      </c>
      <c r="K133" s="10">
        <f>(K132*20+testdata[[#This Row],[TR]])/21</f>
        <v>1.5289473066734025</v>
      </c>
      <c r="L133" s="1">
        <f>testdata[[#This Row],[close]]+Multiplier*testdata[[#This Row],[ATR]]</f>
        <v>237.24684192002022</v>
      </c>
      <c r="M133" s="1">
        <f>testdata[[#This Row],[close]]-Multiplier*testdata[[#This Row],[ATR]]</f>
        <v>228.07315807997978</v>
      </c>
      <c r="N133" s="1">
        <f>IF(OR(testdata[[#This Row],[UpperE]]&lt;N132,F132&gt;N132),testdata[[#This Row],[UpperE]],N132)</f>
        <v>233.93234295904659</v>
      </c>
      <c r="O133" s="1">
        <f>IF(OR(testdata[[#This Row],[LowerE]]&gt;O132,F132&lt;O132),testdata[[#This Row],[LowerE]],O132)</f>
        <v>229.15793833331901</v>
      </c>
      <c r="P133" s="7">
        <f>IF(S132=N132,testdata[[#This Row],[Upper]],testdata[[#This Row],[Lower]])</f>
        <v>229.15793833331901</v>
      </c>
      <c r="Q133" s="7" t="e">
        <f>IF(testdata[[#This Row],[AtrStop]]=testdata[[#This Row],[Upper]],testdata[[#This Row],[Upper]],NA())</f>
        <v>#N/A</v>
      </c>
      <c r="R133" s="7">
        <f>IF(testdata[[#This Row],[AtrStop]]=testdata[[#This Row],[Lower]],testdata[[#This Row],[Lower]],NA())</f>
        <v>229.15793833331901</v>
      </c>
      <c r="S133" s="19">
        <f>IF(testdata[[#This Row],[close]]&lt;=testdata[[#This Row],[STpot]],testdata[[#This Row],[Upper]],testdata[[#This Row],[Lower]])</f>
        <v>229.15793833331901</v>
      </c>
      <c r="U133" s="2">
        <v>42928</v>
      </c>
      <c r="V133" s="7"/>
      <c r="W133" s="7">
        <v>229.15793833000001</v>
      </c>
      <c r="X133" s="19">
        <v>229.15793833000001</v>
      </c>
      <c r="Y133" t="str">
        <f t="shared" si="1"/>
        <v/>
      </c>
    </row>
    <row r="134" spans="1:25" x14ac:dyDescent="0.25">
      <c r="A134" s="5">
        <v>132</v>
      </c>
      <c r="B134" s="2">
        <v>42929</v>
      </c>
      <c r="C134" s="1">
        <v>232.67</v>
      </c>
      <c r="D134" s="1">
        <v>233.18</v>
      </c>
      <c r="E134" s="1">
        <v>232.42</v>
      </c>
      <c r="F134" s="1">
        <v>233.05</v>
      </c>
      <c r="G134" s="1">
        <f>testdata[[#This Row],[high]]-testdata[[#This Row],[low]]</f>
        <v>0.76000000000001933</v>
      </c>
      <c r="H134" s="1">
        <f>ABS(testdata[[#This Row],[high]]-F133)</f>
        <v>0.52000000000001023</v>
      </c>
      <c r="I134" s="1">
        <f>ABS(testdata[[#This Row],[low]]-F133)</f>
        <v>0.24000000000000909</v>
      </c>
      <c r="J134" s="1">
        <f>MAX(testdata[[#This Row],[H-L]:[|L-pC|]])</f>
        <v>0.76000000000001933</v>
      </c>
      <c r="K134" s="10">
        <f>(K133*20+testdata[[#This Row],[TR]])/21</f>
        <v>1.4923307682603844</v>
      </c>
      <c r="L134" s="1">
        <f>testdata[[#This Row],[close]]+Multiplier*testdata[[#This Row],[ATR]]</f>
        <v>237.52699230478117</v>
      </c>
      <c r="M134" s="1">
        <f>testdata[[#This Row],[close]]-Multiplier*testdata[[#This Row],[ATR]]</f>
        <v>228.57300769521885</v>
      </c>
      <c r="N134" s="1">
        <f>IF(OR(testdata[[#This Row],[UpperE]]&lt;N133,F133&gt;N133),testdata[[#This Row],[UpperE]],N133)</f>
        <v>233.93234295904659</v>
      </c>
      <c r="O134" s="1">
        <f>IF(OR(testdata[[#This Row],[LowerE]]&gt;O133,F133&lt;O133),testdata[[#This Row],[LowerE]],O133)</f>
        <v>229.15793833331901</v>
      </c>
      <c r="P134" s="7">
        <f>IF(S133=N133,testdata[[#This Row],[Upper]],testdata[[#This Row],[Lower]])</f>
        <v>229.15793833331901</v>
      </c>
      <c r="Q134" s="7" t="e">
        <f>IF(testdata[[#This Row],[AtrStop]]=testdata[[#This Row],[Upper]],testdata[[#This Row],[Upper]],NA())</f>
        <v>#N/A</v>
      </c>
      <c r="R134" s="7">
        <f>IF(testdata[[#This Row],[AtrStop]]=testdata[[#This Row],[Lower]],testdata[[#This Row],[Lower]],NA())</f>
        <v>229.15793833331901</v>
      </c>
      <c r="S134" s="19">
        <f>IF(testdata[[#This Row],[close]]&lt;=testdata[[#This Row],[STpot]],testdata[[#This Row],[Upper]],testdata[[#This Row],[Lower]])</f>
        <v>229.15793833331901</v>
      </c>
      <c r="U134" s="2">
        <v>42929</v>
      </c>
      <c r="V134" s="7"/>
      <c r="W134" s="7">
        <v>229.15793833000001</v>
      </c>
      <c r="X134" s="19">
        <v>229.15793833000001</v>
      </c>
      <c r="Y134" t="str">
        <f t="shared" si="1"/>
        <v/>
      </c>
    </row>
    <row r="135" spans="1:25" x14ac:dyDescent="0.25">
      <c r="A135" s="5">
        <v>133</v>
      </c>
      <c r="B135" s="2">
        <v>42930</v>
      </c>
      <c r="C135" s="1">
        <v>233.06</v>
      </c>
      <c r="D135" s="1">
        <v>234.53</v>
      </c>
      <c r="E135" s="1">
        <v>232.95</v>
      </c>
      <c r="F135" s="1">
        <v>234.14</v>
      </c>
      <c r="G135" s="1">
        <f>testdata[[#This Row],[high]]-testdata[[#This Row],[low]]</f>
        <v>1.5800000000000125</v>
      </c>
      <c r="H135" s="1">
        <f>ABS(testdata[[#This Row],[high]]-F134)</f>
        <v>1.4799999999999898</v>
      </c>
      <c r="I135" s="1">
        <f>ABS(testdata[[#This Row],[low]]-F134)</f>
        <v>0.10000000000002274</v>
      </c>
      <c r="J135" s="1">
        <f>MAX(testdata[[#This Row],[H-L]:[|L-pC|]])</f>
        <v>1.5800000000000125</v>
      </c>
      <c r="K135" s="10">
        <f>(K134*20+testdata[[#This Row],[TR]])/21</f>
        <v>1.4965054935813189</v>
      </c>
      <c r="L135" s="1">
        <f>testdata[[#This Row],[close]]+Multiplier*testdata[[#This Row],[ATR]]</f>
        <v>238.62951648074394</v>
      </c>
      <c r="M135" s="1">
        <f>testdata[[#This Row],[close]]-Multiplier*testdata[[#This Row],[ATR]]</f>
        <v>229.65048351925603</v>
      </c>
      <c r="N135" s="1">
        <f>IF(OR(testdata[[#This Row],[UpperE]]&lt;N134,F134&gt;N134),testdata[[#This Row],[UpperE]],N134)</f>
        <v>233.93234295904659</v>
      </c>
      <c r="O135" s="1">
        <f>IF(OR(testdata[[#This Row],[LowerE]]&gt;O134,F134&lt;O134),testdata[[#This Row],[LowerE]],O134)</f>
        <v>229.65048351925603</v>
      </c>
      <c r="P135" s="7">
        <f>IF(S134=N134,testdata[[#This Row],[Upper]],testdata[[#This Row],[Lower]])</f>
        <v>229.65048351925603</v>
      </c>
      <c r="Q135" s="7" t="e">
        <f>IF(testdata[[#This Row],[AtrStop]]=testdata[[#This Row],[Upper]],testdata[[#This Row],[Upper]],NA())</f>
        <v>#N/A</v>
      </c>
      <c r="R135" s="7">
        <f>IF(testdata[[#This Row],[AtrStop]]=testdata[[#This Row],[Lower]],testdata[[#This Row],[Lower]],NA())</f>
        <v>229.65048351925603</v>
      </c>
      <c r="S135" s="19">
        <f>IF(testdata[[#This Row],[close]]&lt;=testdata[[#This Row],[STpot]],testdata[[#This Row],[Upper]],testdata[[#This Row],[Lower]])</f>
        <v>229.65048351925603</v>
      </c>
      <c r="U135" s="2">
        <v>42930</v>
      </c>
      <c r="V135" s="7"/>
      <c r="W135" s="7">
        <v>229.65048351999999</v>
      </c>
      <c r="X135" s="19">
        <v>229.65048351999999</v>
      </c>
      <c r="Y135" t="str">
        <f t="shared" si="1"/>
        <v/>
      </c>
    </row>
    <row r="136" spans="1:25" x14ac:dyDescent="0.25">
      <c r="A136" s="5">
        <v>134</v>
      </c>
      <c r="B136" s="2">
        <v>42933</v>
      </c>
      <c r="C136" s="1">
        <v>234.05</v>
      </c>
      <c r="D136" s="1">
        <v>234.47</v>
      </c>
      <c r="E136" s="1">
        <v>233.92</v>
      </c>
      <c r="F136" s="1">
        <v>234.11</v>
      </c>
      <c r="G136" s="1">
        <f>testdata[[#This Row],[high]]-testdata[[#This Row],[low]]</f>
        <v>0.55000000000001137</v>
      </c>
      <c r="H136" s="1">
        <f>ABS(testdata[[#This Row],[high]]-F135)</f>
        <v>0.33000000000001251</v>
      </c>
      <c r="I136" s="1">
        <f>ABS(testdata[[#This Row],[low]]-F135)</f>
        <v>0.21999999999999886</v>
      </c>
      <c r="J136" s="1">
        <f>MAX(testdata[[#This Row],[H-L]:[|L-pC|]])</f>
        <v>0.55000000000001137</v>
      </c>
      <c r="K136" s="10">
        <f>(K135*20+testdata[[#This Row],[TR]])/21</f>
        <v>1.4514338034107805</v>
      </c>
      <c r="L136" s="1">
        <f>testdata[[#This Row],[close]]+Multiplier*testdata[[#This Row],[ATR]]</f>
        <v>238.46430141023237</v>
      </c>
      <c r="M136" s="1">
        <f>testdata[[#This Row],[close]]-Multiplier*testdata[[#This Row],[ATR]]</f>
        <v>229.75569858976766</v>
      </c>
      <c r="N136" s="1">
        <f>IF(OR(testdata[[#This Row],[UpperE]]&lt;N135,F135&gt;N135),testdata[[#This Row],[UpperE]],N135)</f>
        <v>238.46430141023237</v>
      </c>
      <c r="O136" s="1">
        <f>IF(OR(testdata[[#This Row],[LowerE]]&gt;O135,F135&lt;O135),testdata[[#This Row],[LowerE]],O135)</f>
        <v>229.75569858976766</v>
      </c>
      <c r="P136" s="7">
        <f>IF(S135=N135,testdata[[#This Row],[Upper]],testdata[[#This Row],[Lower]])</f>
        <v>229.75569858976766</v>
      </c>
      <c r="Q136" s="7" t="e">
        <f>IF(testdata[[#This Row],[AtrStop]]=testdata[[#This Row],[Upper]],testdata[[#This Row],[Upper]],NA())</f>
        <v>#N/A</v>
      </c>
      <c r="R136" s="7">
        <f>IF(testdata[[#This Row],[AtrStop]]=testdata[[#This Row],[Lower]],testdata[[#This Row],[Lower]],NA())</f>
        <v>229.75569858976766</v>
      </c>
      <c r="S136" s="19">
        <f>IF(testdata[[#This Row],[close]]&lt;=testdata[[#This Row],[STpot]],testdata[[#This Row],[Upper]],testdata[[#This Row],[Lower]])</f>
        <v>229.75569858976766</v>
      </c>
      <c r="U136" s="2">
        <v>42933</v>
      </c>
      <c r="V136" s="7"/>
      <c r="W136" s="7">
        <v>229.75569859000001</v>
      </c>
      <c r="X136" s="19">
        <v>229.75569859000001</v>
      </c>
      <c r="Y136" t="str">
        <f t="shared" si="1"/>
        <v/>
      </c>
    </row>
    <row r="137" spans="1:25" x14ac:dyDescent="0.25">
      <c r="A137" s="5">
        <v>135</v>
      </c>
      <c r="B137" s="2">
        <v>42934</v>
      </c>
      <c r="C137" s="1">
        <v>233.66</v>
      </c>
      <c r="D137" s="1">
        <v>234.29</v>
      </c>
      <c r="E137" s="1">
        <v>233.29</v>
      </c>
      <c r="F137" s="1">
        <v>234.24</v>
      </c>
      <c r="G137" s="1">
        <f>testdata[[#This Row],[high]]-testdata[[#This Row],[low]]</f>
        <v>1</v>
      </c>
      <c r="H137" s="1">
        <f>ABS(testdata[[#This Row],[high]]-F136)</f>
        <v>0.1799999999999784</v>
      </c>
      <c r="I137" s="1">
        <f>ABS(testdata[[#This Row],[low]]-F136)</f>
        <v>0.8200000000000216</v>
      </c>
      <c r="J137" s="1">
        <f>MAX(testdata[[#This Row],[H-L]:[|L-pC|]])</f>
        <v>1</v>
      </c>
      <c r="K137" s="10">
        <f>(K136*20+testdata[[#This Row],[TR]])/21</f>
        <v>1.4299369556293147</v>
      </c>
      <c r="L137" s="1">
        <f>testdata[[#This Row],[close]]+Multiplier*testdata[[#This Row],[ATR]]</f>
        <v>238.52981086688794</v>
      </c>
      <c r="M137" s="1">
        <f>testdata[[#This Row],[close]]-Multiplier*testdata[[#This Row],[ATR]]</f>
        <v>229.95018913311208</v>
      </c>
      <c r="N137" s="1">
        <f>IF(OR(testdata[[#This Row],[UpperE]]&lt;N136,F136&gt;N136),testdata[[#This Row],[UpperE]],N136)</f>
        <v>238.46430141023237</v>
      </c>
      <c r="O137" s="1">
        <f>IF(OR(testdata[[#This Row],[LowerE]]&gt;O136,F136&lt;O136),testdata[[#This Row],[LowerE]],O136)</f>
        <v>229.95018913311208</v>
      </c>
      <c r="P137" s="7">
        <f>IF(S136=N136,testdata[[#This Row],[Upper]],testdata[[#This Row],[Lower]])</f>
        <v>229.95018913311208</v>
      </c>
      <c r="Q137" s="7" t="e">
        <f>IF(testdata[[#This Row],[AtrStop]]=testdata[[#This Row],[Upper]],testdata[[#This Row],[Upper]],NA())</f>
        <v>#N/A</v>
      </c>
      <c r="R137" s="7">
        <f>IF(testdata[[#This Row],[AtrStop]]=testdata[[#This Row],[Lower]],testdata[[#This Row],[Lower]],NA())</f>
        <v>229.95018913311208</v>
      </c>
      <c r="S137" s="19">
        <f>IF(testdata[[#This Row],[close]]&lt;=testdata[[#This Row],[STpot]],testdata[[#This Row],[Upper]],testdata[[#This Row],[Lower]])</f>
        <v>229.95018913311208</v>
      </c>
      <c r="U137" s="2">
        <v>42934</v>
      </c>
      <c r="V137" s="7"/>
      <c r="W137" s="7">
        <v>229.95018913000001</v>
      </c>
      <c r="X137" s="19">
        <v>229.95018913000001</v>
      </c>
      <c r="Y137" t="str">
        <f t="shared" si="1"/>
        <v/>
      </c>
    </row>
    <row r="138" spans="1:25" x14ac:dyDescent="0.25">
      <c r="A138" s="5">
        <v>136</v>
      </c>
      <c r="B138" s="2">
        <v>42935</v>
      </c>
      <c r="C138" s="1">
        <v>234.58</v>
      </c>
      <c r="D138" s="1">
        <v>235.51</v>
      </c>
      <c r="E138" s="1">
        <v>234.57</v>
      </c>
      <c r="F138" s="1">
        <v>235.5</v>
      </c>
      <c r="G138" s="1">
        <f>testdata[[#This Row],[high]]-testdata[[#This Row],[low]]</f>
        <v>0.93999999999999773</v>
      </c>
      <c r="H138" s="1">
        <f>ABS(testdata[[#This Row],[high]]-F137)</f>
        <v>1.2699999999999818</v>
      </c>
      <c r="I138" s="1">
        <f>ABS(testdata[[#This Row],[low]]-F137)</f>
        <v>0.32999999999998408</v>
      </c>
      <c r="J138" s="1">
        <f>MAX(testdata[[#This Row],[H-L]:[|L-pC|]])</f>
        <v>1.2699999999999818</v>
      </c>
      <c r="K138" s="10">
        <f>(K137*20+testdata[[#This Row],[TR]])/21</f>
        <v>1.422320910123156</v>
      </c>
      <c r="L138" s="1">
        <f>testdata[[#This Row],[close]]+Multiplier*testdata[[#This Row],[ATR]]</f>
        <v>239.76696273036947</v>
      </c>
      <c r="M138" s="1">
        <f>testdata[[#This Row],[close]]-Multiplier*testdata[[#This Row],[ATR]]</f>
        <v>231.23303726963053</v>
      </c>
      <c r="N138" s="1">
        <f>IF(OR(testdata[[#This Row],[UpperE]]&lt;N137,F137&gt;N137),testdata[[#This Row],[UpperE]],N137)</f>
        <v>238.46430141023237</v>
      </c>
      <c r="O138" s="1">
        <f>IF(OR(testdata[[#This Row],[LowerE]]&gt;O137,F137&lt;O137),testdata[[#This Row],[LowerE]],O137)</f>
        <v>231.23303726963053</v>
      </c>
      <c r="P138" s="7">
        <f>IF(S137=N137,testdata[[#This Row],[Upper]],testdata[[#This Row],[Lower]])</f>
        <v>231.23303726963053</v>
      </c>
      <c r="Q138" s="7" t="e">
        <f>IF(testdata[[#This Row],[AtrStop]]=testdata[[#This Row],[Upper]],testdata[[#This Row],[Upper]],NA())</f>
        <v>#N/A</v>
      </c>
      <c r="R138" s="7">
        <f>IF(testdata[[#This Row],[AtrStop]]=testdata[[#This Row],[Lower]],testdata[[#This Row],[Lower]],NA())</f>
        <v>231.23303726963053</v>
      </c>
      <c r="S138" s="19">
        <f>IF(testdata[[#This Row],[close]]&lt;=testdata[[#This Row],[STpot]],testdata[[#This Row],[Upper]],testdata[[#This Row],[Lower]])</f>
        <v>231.23303726963053</v>
      </c>
      <c r="U138" s="2">
        <v>42935</v>
      </c>
      <c r="V138" s="7"/>
      <c r="W138" s="7">
        <v>231.23303727000001</v>
      </c>
      <c r="X138" s="19">
        <v>231.23303727000001</v>
      </c>
      <c r="Y138" t="str">
        <f t="shared" si="1"/>
        <v/>
      </c>
    </row>
    <row r="139" spans="1:25" x14ac:dyDescent="0.25">
      <c r="A139" s="5">
        <v>137</v>
      </c>
      <c r="B139" s="2">
        <v>42936</v>
      </c>
      <c r="C139" s="1">
        <v>235.78</v>
      </c>
      <c r="D139" s="1">
        <v>235.91</v>
      </c>
      <c r="E139" s="1">
        <v>235.01</v>
      </c>
      <c r="F139" s="1">
        <v>235.61</v>
      </c>
      <c r="G139" s="1">
        <f>testdata[[#This Row],[high]]-testdata[[#This Row],[low]]</f>
        <v>0.90000000000000568</v>
      </c>
      <c r="H139" s="1">
        <f>ABS(testdata[[#This Row],[high]]-F138)</f>
        <v>0.40999999999999659</v>
      </c>
      <c r="I139" s="1">
        <f>ABS(testdata[[#This Row],[low]]-F138)</f>
        <v>0.49000000000000909</v>
      </c>
      <c r="J139" s="1">
        <f>MAX(testdata[[#This Row],[H-L]:[|L-pC|]])</f>
        <v>0.90000000000000568</v>
      </c>
      <c r="K139" s="10">
        <f>(K138*20+testdata[[#This Row],[TR]])/21</f>
        <v>1.3974484858315774</v>
      </c>
      <c r="L139" s="1">
        <f>testdata[[#This Row],[close]]+Multiplier*testdata[[#This Row],[ATR]]</f>
        <v>239.80234545749474</v>
      </c>
      <c r="M139" s="1">
        <f>testdata[[#This Row],[close]]-Multiplier*testdata[[#This Row],[ATR]]</f>
        <v>231.41765454250529</v>
      </c>
      <c r="N139" s="1">
        <f>IF(OR(testdata[[#This Row],[UpperE]]&lt;N138,F138&gt;N138),testdata[[#This Row],[UpperE]],N138)</f>
        <v>238.46430141023237</v>
      </c>
      <c r="O139" s="1">
        <f>IF(OR(testdata[[#This Row],[LowerE]]&gt;O138,F138&lt;O138),testdata[[#This Row],[LowerE]],O138)</f>
        <v>231.41765454250529</v>
      </c>
      <c r="P139" s="7">
        <f>IF(S138=N138,testdata[[#This Row],[Upper]],testdata[[#This Row],[Lower]])</f>
        <v>231.41765454250529</v>
      </c>
      <c r="Q139" s="7" t="e">
        <f>IF(testdata[[#This Row],[AtrStop]]=testdata[[#This Row],[Upper]],testdata[[#This Row],[Upper]],NA())</f>
        <v>#N/A</v>
      </c>
      <c r="R139" s="7">
        <f>IF(testdata[[#This Row],[AtrStop]]=testdata[[#This Row],[Lower]],testdata[[#This Row],[Lower]],NA())</f>
        <v>231.41765454250529</v>
      </c>
      <c r="S139" s="19">
        <f>IF(testdata[[#This Row],[close]]&lt;=testdata[[#This Row],[STpot]],testdata[[#This Row],[Upper]],testdata[[#This Row],[Lower]])</f>
        <v>231.41765454250529</v>
      </c>
      <c r="U139" s="2">
        <v>42936</v>
      </c>
      <c r="V139" s="7"/>
      <c r="W139" s="7">
        <v>231.41765454</v>
      </c>
      <c r="X139" s="19">
        <v>231.41765454</v>
      </c>
      <c r="Y139" t="str">
        <f t="shared" si="1"/>
        <v/>
      </c>
    </row>
    <row r="140" spans="1:25" x14ac:dyDescent="0.25">
      <c r="A140" s="5">
        <v>138</v>
      </c>
      <c r="B140" s="2">
        <v>42937</v>
      </c>
      <c r="C140" s="1">
        <v>234.98</v>
      </c>
      <c r="D140" s="1">
        <v>235.43</v>
      </c>
      <c r="E140" s="1">
        <v>234.73</v>
      </c>
      <c r="F140" s="1">
        <v>235.4</v>
      </c>
      <c r="G140" s="1">
        <f>testdata[[#This Row],[high]]-testdata[[#This Row],[low]]</f>
        <v>0.70000000000001705</v>
      </c>
      <c r="H140" s="1">
        <f>ABS(testdata[[#This Row],[high]]-F139)</f>
        <v>0.18000000000000682</v>
      </c>
      <c r="I140" s="1">
        <f>ABS(testdata[[#This Row],[low]]-F139)</f>
        <v>0.88000000000002387</v>
      </c>
      <c r="J140" s="1">
        <f>MAX(testdata[[#This Row],[H-L]:[|L-pC|]])</f>
        <v>0.88000000000002387</v>
      </c>
      <c r="K140" s="10">
        <f>(K139*20+testdata[[#This Row],[TR]])/21</f>
        <v>1.3728080817443606</v>
      </c>
      <c r="L140" s="1">
        <f>testdata[[#This Row],[close]]+Multiplier*testdata[[#This Row],[ATR]]</f>
        <v>239.51842424523309</v>
      </c>
      <c r="M140" s="1">
        <f>testdata[[#This Row],[close]]-Multiplier*testdata[[#This Row],[ATR]]</f>
        <v>231.28157575476692</v>
      </c>
      <c r="N140" s="1">
        <f>IF(OR(testdata[[#This Row],[UpperE]]&lt;N139,F139&gt;N139),testdata[[#This Row],[UpperE]],N139)</f>
        <v>238.46430141023237</v>
      </c>
      <c r="O140" s="1">
        <f>IF(OR(testdata[[#This Row],[LowerE]]&gt;O139,F139&lt;O139),testdata[[#This Row],[LowerE]],O139)</f>
        <v>231.41765454250529</v>
      </c>
      <c r="P140" s="7">
        <f>IF(S139=N139,testdata[[#This Row],[Upper]],testdata[[#This Row],[Lower]])</f>
        <v>231.41765454250529</v>
      </c>
      <c r="Q140" s="7" t="e">
        <f>IF(testdata[[#This Row],[AtrStop]]=testdata[[#This Row],[Upper]],testdata[[#This Row],[Upper]],NA())</f>
        <v>#N/A</v>
      </c>
      <c r="R140" s="7">
        <f>IF(testdata[[#This Row],[AtrStop]]=testdata[[#This Row],[Lower]],testdata[[#This Row],[Lower]],NA())</f>
        <v>231.41765454250529</v>
      </c>
      <c r="S140" s="19">
        <f>IF(testdata[[#This Row],[close]]&lt;=testdata[[#This Row],[STpot]],testdata[[#This Row],[Upper]],testdata[[#This Row],[Lower]])</f>
        <v>231.41765454250529</v>
      </c>
      <c r="U140" s="2">
        <v>42937</v>
      </c>
      <c r="V140" s="7"/>
      <c r="W140" s="7">
        <v>231.41765454</v>
      </c>
      <c r="X140" s="19">
        <v>231.41765454</v>
      </c>
      <c r="Y140" t="str">
        <f t="shared" si="1"/>
        <v/>
      </c>
    </row>
    <row r="141" spans="1:25" x14ac:dyDescent="0.25">
      <c r="A141" s="5">
        <v>139</v>
      </c>
      <c r="B141" s="2">
        <v>42940</v>
      </c>
      <c r="C141" s="1">
        <v>235.31</v>
      </c>
      <c r="D141" s="1">
        <v>235.49</v>
      </c>
      <c r="E141" s="1">
        <v>234.83</v>
      </c>
      <c r="F141" s="1">
        <v>235.34</v>
      </c>
      <c r="G141" s="1">
        <f>testdata[[#This Row],[high]]-testdata[[#This Row],[low]]</f>
        <v>0.65999999999999659</v>
      </c>
      <c r="H141" s="1">
        <f>ABS(testdata[[#This Row],[high]]-F140)</f>
        <v>9.0000000000003411E-2</v>
      </c>
      <c r="I141" s="1">
        <f>ABS(testdata[[#This Row],[low]]-F140)</f>
        <v>0.56999999999999318</v>
      </c>
      <c r="J141" s="1">
        <f>MAX(testdata[[#This Row],[H-L]:[|L-pC|]])</f>
        <v>0.65999999999999659</v>
      </c>
      <c r="K141" s="10">
        <f>(K140*20+testdata[[#This Row],[TR]])/21</f>
        <v>1.3388648397565337</v>
      </c>
      <c r="L141" s="1">
        <f>testdata[[#This Row],[close]]+Multiplier*testdata[[#This Row],[ATR]]</f>
        <v>239.35659451926961</v>
      </c>
      <c r="M141" s="1">
        <f>testdata[[#This Row],[close]]-Multiplier*testdata[[#This Row],[ATR]]</f>
        <v>231.3234054807304</v>
      </c>
      <c r="N141" s="1">
        <f>IF(OR(testdata[[#This Row],[UpperE]]&lt;N140,F140&gt;N140),testdata[[#This Row],[UpperE]],N140)</f>
        <v>238.46430141023237</v>
      </c>
      <c r="O141" s="1">
        <f>IF(OR(testdata[[#This Row],[LowerE]]&gt;O140,F140&lt;O140),testdata[[#This Row],[LowerE]],O140)</f>
        <v>231.41765454250529</v>
      </c>
      <c r="P141" s="7">
        <f>IF(S140=N140,testdata[[#This Row],[Upper]],testdata[[#This Row],[Lower]])</f>
        <v>231.41765454250529</v>
      </c>
      <c r="Q141" s="7" t="e">
        <f>IF(testdata[[#This Row],[AtrStop]]=testdata[[#This Row],[Upper]],testdata[[#This Row],[Upper]],NA())</f>
        <v>#N/A</v>
      </c>
      <c r="R141" s="7">
        <f>IF(testdata[[#This Row],[AtrStop]]=testdata[[#This Row],[Lower]],testdata[[#This Row],[Lower]],NA())</f>
        <v>231.41765454250529</v>
      </c>
      <c r="S141" s="19">
        <f>IF(testdata[[#This Row],[close]]&lt;=testdata[[#This Row],[STpot]],testdata[[#This Row],[Upper]],testdata[[#This Row],[Lower]])</f>
        <v>231.41765454250529</v>
      </c>
      <c r="U141" s="2">
        <v>42940</v>
      </c>
      <c r="V141" s="7"/>
      <c r="W141" s="7">
        <v>231.41765454</v>
      </c>
      <c r="X141" s="19">
        <v>231.41765454</v>
      </c>
      <c r="Y141" t="str">
        <f t="shared" si="1"/>
        <v/>
      </c>
    </row>
    <row r="142" spans="1:25" x14ac:dyDescent="0.25">
      <c r="A142" s="5">
        <v>140</v>
      </c>
      <c r="B142" s="2">
        <v>42941</v>
      </c>
      <c r="C142" s="1">
        <v>236.16</v>
      </c>
      <c r="D142" s="1">
        <v>236.28</v>
      </c>
      <c r="E142" s="1">
        <v>235.67</v>
      </c>
      <c r="F142" s="1">
        <v>235.91</v>
      </c>
      <c r="G142" s="1">
        <f>testdata[[#This Row],[high]]-testdata[[#This Row],[low]]</f>
        <v>0.61000000000001364</v>
      </c>
      <c r="H142" s="1">
        <f>ABS(testdata[[#This Row],[high]]-F141)</f>
        <v>0.93999999999999773</v>
      </c>
      <c r="I142" s="1">
        <f>ABS(testdata[[#This Row],[low]]-F141)</f>
        <v>0.32999999999998408</v>
      </c>
      <c r="J142" s="1">
        <f>MAX(testdata[[#This Row],[H-L]:[|L-pC|]])</f>
        <v>0.93999999999999773</v>
      </c>
      <c r="K142" s="10">
        <f>(K141*20+testdata[[#This Row],[TR]])/21</f>
        <v>1.3198712759586033</v>
      </c>
      <c r="L142" s="1">
        <f>testdata[[#This Row],[close]]+Multiplier*testdata[[#This Row],[ATR]]</f>
        <v>239.86961382787581</v>
      </c>
      <c r="M142" s="1">
        <f>testdata[[#This Row],[close]]-Multiplier*testdata[[#This Row],[ATR]]</f>
        <v>231.95038617212418</v>
      </c>
      <c r="N142" s="1">
        <f>IF(OR(testdata[[#This Row],[UpperE]]&lt;N141,F141&gt;N141),testdata[[#This Row],[UpperE]],N141)</f>
        <v>238.46430141023237</v>
      </c>
      <c r="O142" s="1">
        <f>IF(OR(testdata[[#This Row],[LowerE]]&gt;O141,F141&lt;O141),testdata[[#This Row],[LowerE]],O141)</f>
        <v>231.95038617212418</v>
      </c>
      <c r="P142" s="7">
        <f>IF(S141=N141,testdata[[#This Row],[Upper]],testdata[[#This Row],[Lower]])</f>
        <v>231.95038617212418</v>
      </c>
      <c r="Q142" s="7" t="e">
        <f>IF(testdata[[#This Row],[AtrStop]]=testdata[[#This Row],[Upper]],testdata[[#This Row],[Upper]],NA())</f>
        <v>#N/A</v>
      </c>
      <c r="R142" s="7">
        <f>IF(testdata[[#This Row],[AtrStop]]=testdata[[#This Row],[Lower]],testdata[[#This Row],[Lower]],NA())</f>
        <v>231.95038617212418</v>
      </c>
      <c r="S142" s="19">
        <f>IF(testdata[[#This Row],[close]]&lt;=testdata[[#This Row],[STpot]],testdata[[#This Row],[Upper]],testdata[[#This Row],[Lower]])</f>
        <v>231.95038617212418</v>
      </c>
      <c r="U142" s="2">
        <v>42941</v>
      </c>
      <c r="V142" s="7"/>
      <c r="W142" s="7">
        <v>231.95038617</v>
      </c>
      <c r="X142" s="19">
        <v>231.95038617</v>
      </c>
      <c r="Y142" t="str">
        <f t="shared" si="1"/>
        <v/>
      </c>
    </row>
    <row r="143" spans="1:25" x14ac:dyDescent="0.25">
      <c r="A143" s="5">
        <v>141</v>
      </c>
      <c r="B143" s="2">
        <v>42942</v>
      </c>
      <c r="C143" s="1">
        <v>236.23</v>
      </c>
      <c r="D143" s="1">
        <v>236.27</v>
      </c>
      <c r="E143" s="1">
        <v>235.64</v>
      </c>
      <c r="F143" s="1">
        <v>235.92</v>
      </c>
      <c r="G143" s="1">
        <f>testdata[[#This Row],[high]]-testdata[[#This Row],[low]]</f>
        <v>0.63000000000002387</v>
      </c>
      <c r="H143" s="1">
        <f>ABS(testdata[[#This Row],[high]]-F142)</f>
        <v>0.36000000000001364</v>
      </c>
      <c r="I143" s="1">
        <f>ABS(testdata[[#This Row],[low]]-F142)</f>
        <v>0.27000000000001023</v>
      </c>
      <c r="J143" s="1">
        <f>MAX(testdata[[#This Row],[H-L]:[|L-pC|]])</f>
        <v>0.63000000000002387</v>
      </c>
      <c r="K143" s="10">
        <f>(K142*20+testdata[[#This Row],[TR]])/21</f>
        <v>1.2870202628177185</v>
      </c>
      <c r="L143" s="1">
        <f>testdata[[#This Row],[close]]+Multiplier*testdata[[#This Row],[ATR]]</f>
        <v>239.78106078845315</v>
      </c>
      <c r="M143" s="1">
        <f>testdata[[#This Row],[close]]-Multiplier*testdata[[#This Row],[ATR]]</f>
        <v>232.05893921154683</v>
      </c>
      <c r="N143" s="1">
        <f>IF(OR(testdata[[#This Row],[UpperE]]&lt;N142,F142&gt;N142),testdata[[#This Row],[UpperE]],N142)</f>
        <v>238.46430141023237</v>
      </c>
      <c r="O143" s="1">
        <f>IF(OR(testdata[[#This Row],[LowerE]]&gt;O142,F142&lt;O142),testdata[[#This Row],[LowerE]],O142)</f>
        <v>232.05893921154683</v>
      </c>
      <c r="P143" s="7">
        <f>IF(S142=N142,testdata[[#This Row],[Upper]],testdata[[#This Row],[Lower]])</f>
        <v>232.05893921154683</v>
      </c>
      <c r="Q143" s="7" t="e">
        <f>IF(testdata[[#This Row],[AtrStop]]=testdata[[#This Row],[Upper]],testdata[[#This Row],[Upper]],NA())</f>
        <v>#N/A</v>
      </c>
      <c r="R143" s="7">
        <f>IF(testdata[[#This Row],[AtrStop]]=testdata[[#This Row],[Lower]],testdata[[#This Row],[Lower]],NA())</f>
        <v>232.05893921154683</v>
      </c>
      <c r="S143" s="19">
        <f>IF(testdata[[#This Row],[close]]&lt;=testdata[[#This Row],[STpot]],testdata[[#This Row],[Upper]],testdata[[#This Row],[Lower]])</f>
        <v>232.05893921154683</v>
      </c>
      <c r="U143" s="2">
        <v>42942</v>
      </c>
      <c r="V143" s="7"/>
      <c r="W143" s="7">
        <v>232.05893921000001</v>
      </c>
      <c r="X143" s="19">
        <v>232.05893921000001</v>
      </c>
      <c r="Y143" t="str">
        <f t="shared" si="1"/>
        <v/>
      </c>
    </row>
    <row r="144" spans="1:25" x14ac:dyDescent="0.25">
      <c r="A144" s="5">
        <v>142</v>
      </c>
      <c r="B144" s="2">
        <v>42943</v>
      </c>
      <c r="C144" s="1">
        <v>236.43</v>
      </c>
      <c r="D144" s="1">
        <v>236.47</v>
      </c>
      <c r="E144" s="1">
        <v>234.26</v>
      </c>
      <c r="F144" s="1">
        <v>235.7</v>
      </c>
      <c r="G144" s="1">
        <f>testdata[[#This Row],[high]]-testdata[[#This Row],[low]]</f>
        <v>2.210000000000008</v>
      </c>
      <c r="H144" s="1">
        <f>ABS(testdata[[#This Row],[high]]-F143)</f>
        <v>0.55000000000001137</v>
      </c>
      <c r="I144" s="1">
        <f>ABS(testdata[[#This Row],[low]]-F143)</f>
        <v>1.6599999999999966</v>
      </c>
      <c r="J144" s="1">
        <f>MAX(testdata[[#This Row],[H-L]:[|L-pC|]])</f>
        <v>2.210000000000008</v>
      </c>
      <c r="K144" s="10">
        <f>(K143*20+testdata[[#This Row],[TR]])/21</f>
        <v>1.330971678874018</v>
      </c>
      <c r="L144" s="1">
        <f>testdata[[#This Row],[close]]+Multiplier*testdata[[#This Row],[ATR]]</f>
        <v>239.69291503662205</v>
      </c>
      <c r="M144" s="1">
        <f>testdata[[#This Row],[close]]-Multiplier*testdata[[#This Row],[ATR]]</f>
        <v>231.70708496337792</v>
      </c>
      <c r="N144" s="1">
        <f>IF(OR(testdata[[#This Row],[UpperE]]&lt;N143,F143&gt;N143),testdata[[#This Row],[UpperE]],N143)</f>
        <v>238.46430141023237</v>
      </c>
      <c r="O144" s="1">
        <f>IF(OR(testdata[[#This Row],[LowerE]]&gt;O143,F143&lt;O143),testdata[[#This Row],[LowerE]],O143)</f>
        <v>232.05893921154683</v>
      </c>
      <c r="P144" s="7">
        <f>IF(S143=N143,testdata[[#This Row],[Upper]],testdata[[#This Row],[Lower]])</f>
        <v>232.05893921154683</v>
      </c>
      <c r="Q144" s="7" t="e">
        <f>IF(testdata[[#This Row],[AtrStop]]=testdata[[#This Row],[Upper]],testdata[[#This Row],[Upper]],NA())</f>
        <v>#N/A</v>
      </c>
      <c r="R144" s="7">
        <f>IF(testdata[[#This Row],[AtrStop]]=testdata[[#This Row],[Lower]],testdata[[#This Row],[Lower]],NA())</f>
        <v>232.05893921154683</v>
      </c>
      <c r="S144" s="19">
        <f>IF(testdata[[#This Row],[close]]&lt;=testdata[[#This Row],[STpot]],testdata[[#This Row],[Upper]],testdata[[#This Row],[Lower]])</f>
        <v>232.05893921154683</v>
      </c>
      <c r="U144" s="2">
        <v>42943</v>
      </c>
      <c r="V144" s="7"/>
      <c r="W144" s="7">
        <v>232.05893921000001</v>
      </c>
      <c r="X144" s="19">
        <v>232.05893921000001</v>
      </c>
      <c r="Y144" t="str">
        <f t="shared" ref="Y144:Y207" si="2">IF(ROUND(X144,8)&lt;&gt;ROUND(S144,8),"ERR","")</f>
        <v/>
      </c>
    </row>
    <row r="145" spans="1:25" x14ac:dyDescent="0.25">
      <c r="A145" s="5">
        <v>143</v>
      </c>
      <c r="B145" s="2">
        <v>42944</v>
      </c>
      <c r="C145" s="1">
        <v>235.18</v>
      </c>
      <c r="D145" s="1">
        <v>235.57</v>
      </c>
      <c r="E145" s="1">
        <v>234.68</v>
      </c>
      <c r="F145" s="1">
        <v>235.43</v>
      </c>
      <c r="G145" s="1">
        <f>testdata[[#This Row],[high]]-testdata[[#This Row],[low]]</f>
        <v>0.88999999999998636</v>
      </c>
      <c r="H145" s="1">
        <f>ABS(testdata[[#This Row],[high]]-F144)</f>
        <v>0.12999999999999545</v>
      </c>
      <c r="I145" s="1">
        <f>ABS(testdata[[#This Row],[low]]-F144)</f>
        <v>1.0199999999999818</v>
      </c>
      <c r="J145" s="1">
        <f>MAX(testdata[[#This Row],[H-L]:[|L-pC|]])</f>
        <v>1.0199999999999818</v>
      </c>
      <c r="K145" s="10">
        <f>(K144*20+testdata[[#This Row],[TR]])/21</f>
        <v>1.31616350368954</v>
      </c>
      <c r="L145" s="1">
        <f>testdata[[#This Row],[close]]+Multiplier*testdata[[#This Row],[ATR]]</f>
        <v>239.37849051106863</v>
      </c>
      <c r="M145" s="1">
        <f>testdata[[#This Row],[close]]-Multiplier*testdata[[#This Row],[ATR]]</f>
        <v>231.48150948893138</v>
      </c>
      <c r="N145" s="1">
        <f>IF(OR(testdata[[#This Row],[UpperE]]&lt;N144,F144&gt;N144),testdata[[#This Row],[UpperE]],N144)</f>
        <v>238.46430141023237</v>
      </c>
      <c r="O145" s="1">
        <f>IF(OR(testdata[[#This Row],[LowerE]]&gt;O144,F144&lt;O144),testdata[[#This Row],[LowerE]],O144)</f>
        <v>232.05893921154683</v>
      </c>
      <c r="P145" s="7">
        <f>IF(S144=N144,testdata[[#This Row],[Upper]],testdata[[#This Row],[Lower]])</f>
        <v>232.05893921154683</v>
      </c>
      <c r="Q145" s="7" t="e">
        <f>IF(testdata[[#This Row],[AtrStop]]=testdata[[#This Row],[Upper]],testdata[[#This Row],[Upper]],NA())</f>
        <v>#N/A</v>
      </c>
      <c r="R145" s="7">
        <f>IF(testdata[[#This Row],[AtrStop]]=testdata[[#This Row],[Lower]],testdata[[#This Row],[Lower]],NA())</f>
        <v>232.05893921154683</v>
      </c>
      <c r="S145" s="19">
        <f>IF(testdata[[#This Row],[close]]&lt;=testdata[[#This Row],[STpot]],testdata[[#This Row],[Upper]],testdata[[#This Row],[Lower]])</f>
        <v>232.05893921154683</v>
      </c>
      <c r="U145" s="2">
        <v>42944</v>
      </c>
      <c r="V145" s="7"/>
      <c r="W145" s="7">
        <v>232.05893921000001</v>
      </c>
      <c r="X145" s="19">
        <v>232.05893921000001</v>
      </c>
      <c r="Y145" t="str">
        <f t="shared" si="2"/>
        <v/>
      </c>
    </row>
    <row r="146" spans="1:25" x14ac:dyDescent="0.25">
      <c r="A146" s="5">
        <v>144</v>
      </c>
      <c r="B146" s="2">
        <v>42947</v>
      </c>
      <c r="C146" s="1">
        <v>235.87</v>
      </c>
      <c r="D146" s="1">
        <v>235.97</v>
      </c>
      <c r="E146" s="1">
        <v>235.07</v>
      </c>
      <c r="F146" s="1">
        <v>235.29</v>
      </c>
      <c r="G146" s="1">
        <f>testdata[[#This Row],[high]]-testdata[[#This Row],[low]]</f>
        <v>0.90000000000000568</v>
      </c>
      <c r="H146" s="1">
        <f>ABS(testdata[[#This Row],[high]]-F145)</f>
        <v>0.53999999999999204</v>
      </c>
      <c r="I146" s="1">
        <f>ABS(testdata[[#This Row],[low]]-F145)</f>
        <v>0.36000000000001364</v>
      </c>
      <c r="J146" s="1">
        <f>MAX(testdata[[#This Row],[H-L]:[|L-pC|]])</f>
        <v>0.90000000000000568</v>
      </c>
      <c r="K146" s="10">
        <f>(K145*20+testdata[[#This Row],[TR]])/21</f>
        <v>1.2963461939900385</v>
      </c>
      <c r="L146" s="1">
        <f>testdata[[#This Row],[close]]+Multiplier*testdata[[#This Row],[ATR]]</f>
        <v>239.1790385819701</v>
      </c>
      <c r="M146" s="1">
        <f>testdata[[#This Row],[close]]-Multiplier*testdata[[#This Row],[ATR]]</f>
        <v>231.40096141802988</v>
      </c>
      <c r="N146" s="1">
        <f>IF(OR(testdata[[#This Row],[UpperE]]&lt;N145,F145&gt;N145),testdata[[#This Row],[UpperE]],N145)</f>
        <v>238.46430141023237</v>
      </c>
      <c r="O146" s="1">
        <f>IF(OR(testdata[[#This Row],[LowerE]]&gt;O145,F145&lt;O145),testdata[[#This Row],[LowerE]],O145)</f>
        <v>232.05893921154683</v>
      </c>
      <c r="P146" s="7">
        <f>IF(S145=N145,testdata[[#This Row],[Upper]],testdata[[#This Row],[Lower]])</f>
        <v>232.05893921154683</v>
      </c>
      <c r="Q146" s="7" t="e">
        <f>IF(testdata[[#This Row],[AtrStop]]=testdata[[#This Row],[Upper]],testdata[[#This Row],[Upper]],NA())</f>
        <v>#N/A</v>
      </c>
      <c r="R146" s="7">
        <f>IF(testdata[[#This Row],[AtrStop]]=testdata[[#This Row],[Lower]],testdata[[#This Row],[Lower]],NA())</f>
        <v>232.05893921154683</v>
      </c>
      <c r="S146" s="19">
        <f>IF(testdata[[#This Row],[close]]&lt;=testdata[[#This Row],[STpot]],testdata[[#This Row],[Upper]],testdata[[#This Row],[Lower]])</f>
        <v>232.05893921154683</v>
      </c>
      <c r="U146" s="2">
        <v>42947</v>
      </c>
      <c r="V146" s="7"/>
      <c r="W146" s="7">
        <v>232.05893921000001</v>
      </c>
      <c r="X146" s="19">
        <v>232.05893921000001</v>
      </c>
      <c r="Y146" t="str">
        <f t="shared" si="2"/>
        <v/>
      </c>
    </row>
    <row r="147" spans="1:25" x14ac:dyDescent="0.25">
      <c r="A147" s="5">
        <v>145</v>
      </c>
      <c r="B147" s="2">
        <v>42948</v>
      </c>
      <c r="C147" s="1">
        <v>235.95</v>
      </c>
      <c r="D147" s="1">
        <v>235.99</v>
      </c>
      <c r="E147" s="1">
        <v>235.24</v>
      </c>
      <c r="F147" s="1">
        <v>235.82</v>
      </c>
      <c r="G147" s="1">
        <f>testdata[[#This Row],[high]]-testdata[[#This Row],[low]]</f>
        <v>0.75</v>
      </c>
      <c r="H147" s="1">
        <f>ABS(testdata[[#This Row],[high]]-F146)</f>
        <v>0.70000000000001705</v>
      </c>
      <c r="I147" s="1">
        <f>ABS(testdata[[#This Row],[low]]-F146)</f>
        <v>4.9999999999982947E-2</v>
      </c>
      <c r="J147" s="1">
        <f>MAX(testdata[[#This Row],[H-L]:[|L-pC|]])</f>
        <v>0.75</v>
      </c>
      <c r="K147" s="10">
        <f>(K146*20+testdata[[#This Row],[TR]])/21</f>
        <v>1.2703297085619414</v>
      </c>
      <c r="L147" s="1">
        <f>testdata[[#This Row],[close]]+Multiplier*testdata[[#This Row],[ATR]]</f>
        <v>239.63098912568583</v>
      </c>
      <c r="M147" s="1">
        <f>testdata[[#This Row],[close]]-Multiplier*testdata[[#This Row],[ATR]]</f>
        <v>232.00901087431416</v>
      </c>
      <c r="N147" s="1">
        <f>IF(OR(testdata[[#This Row],[UpperE]]&lt;N146,F146&gt;N146),testdata[[#This Row],[UpperE]],N146)</f>
        <v>238.46430141023237</v>
      </c>
      <c r="O147" s="1">
        <f>IF(OR(testdata[[#This Row],[LowerE]]&gt;O146,F146&lt;O146),testdata[[#This Row],[LowerE]],O146)</f>
        <v>232.05893921154683</v>
      </c>
      <c r="P147" s="7">
        <f>IF(S146=N146,testdata[[#This Row],[Upper]],testdata[[#This Row],[Lower]])</f>
        <v>232.05893921154683</v>
      </c>
      <c r="Q147" s="7" t="e">
        <f>IF(testdata[[#This Row],[AtrStop]]=testdata[[#This Row],[Upper]],testdata[[#This Row],[Upper]],NA())</f>
        <v>#N/A</v>
      </c>
      <c r="R147" s="7">
        <f>IF(testdata[[#This Row],[AtrStop]]=testdata[[#This Row],[Lower]],testdata[[#This Row],[Lower]],NA())</f>
        <v>232.05893921154683</v>
      </c>
      <c r="S147" s="19">
        <f>IF(testdata[[#This Row],[close]]&lt;=testdata[[#This Row],[STpot]],testdata[[#This Row],[Upper]],testdata[[#This Row],[Lower]])</f>
        <v>232.05893921154683</v>
      </c>
      <c r="U147" s="2">
        <v>42948</v>
      </c>
      <c r="V147" s="7"/>
      <c r="W147" s="7">
        <v>232.05893921000001</v>
      </c>
      <c r="X147" s="19">
        <v>232.05893921000001</v>
      </c>
      <c r="Y147" t="str">
        <f t="shared" si="2"/>
        <v/>
      </c>
    </row>
    <row r="148" spans="1:25" x14ac:dyDescent="0.25">
      <c r="A148" s="5">
        <v>146</v>
      </c>
      <c r="B148" s="2">
        <v>42949</v>
      </c>
      <c r="C148" s="1">
        <v>235.96</v>
      </c>
      <c r="D148" s="1">
        <v>236.09</v>
      </c>
      <c r="E148" s="1">
        <v>234.91</v>
      </c>
      <c r="F148" s="1">
        <v>235.93</v>
      </c>
      <c r="G148" s="1">
        <f>testdata[[#This Row],[high]]-testdata[[#This Row],[low]]</f>
        <v>1.1800000000000068</v>
      </c>
      <c r="H148" s="1">
        <f>ABS(testdata[[#This Row],[high]]-F147)</f>
        <v>0.27000000000001023</v>
      </c>
      <c r="I148" s="1">
        <f>ABS(testdata[[#This Row],[low]]-F147)</f>
        <v>0.90999999999999659</v>
      </c>
      <c r="J148" s="1">
        <f>MAX(testdata[[#This Row],[H-L]:[|L-pC|]])</f>
        <v>1.1800000000000068</v>
      </c>
      <c r="K148" s="10">
        <f>(K147*20+testdata[[#This Row],[TR]])/21</f>
        <v>1.2660282938685161</v>
      </c>
      <c r="L148" s="1">
        <f>testdata[[#This Row],[close]]+Multiplier*testdata[[#This Row],[ATR]]</f>
        <v>239.72808488160555</v>
      </c>
      <c r="M148" s="1">
        <f>testdata[[#This Row],[close]]-Multiplier*testdata[[#This Row],[ATR]]</f>
        <v>232.13191511839446</v>
      </c>
      <c r="N148" s="1">
        <f>IF(OR(testdata[[#This Row],[UpperE]]&lt;N147,F147&gt;N147),testdata[[#This Row],[UpperE]],N147)</f>
        <v>238.46430141023237</v>
      </c>
      <c r="O148" s="1">
        <f>IF(OR(testdata[[#This Row],[LowerE]]&gt;O147,F147&lt;O147),testdata[[#This Row],[LowerE]],O147)</f>
        <v>232.13191511839446</v>
      </c>
      <c r="P148" s="7">
        <f>IF(S147=N147,testdata[[#This Row],[Upper]],testdata[[#This Row],[Lower]])</f>
        <v>232.13191511839446</v>
      </c>
      <c r="Q148" s="7" t="e">
        <f>IF(testdata[[#This Row],[AtrStop]]=testdata[[#This Row],[Upper]],testdata[[#This Row],[Upper]],NA())</f>
        <v>#N/A</v>
      </c>
      <c r="R148" s="7">
        <f>IF(testdata[[#This Row],[AtrStop]]=testdata[[#This Row],[Lower]],testdata[[#This Row],[Lower]],NA())</f>
        <v>232.13191511839446</v>
      </c>
      <c r="S148" s="19">
        <f>IF(testdata[[#This Row],[close]]&lt;=testdata[[#This Row],[STpot]],testdata[[#This Row],[Upper]],testdata[[#This Row],[Lower]])</f>
        <v>232.13191511839446</v>
      </c>
      <c r="U148" s="2">
        <v>42949</v>
      </c>
      <c r="V148" s="7"/>
      <c r="W148" s="7">
        <v>232.13191512</v>
      </c>
      <c r="X148" s="19">
        <v>232.13191512</v>
      </c>
      <c r="Y148" t="str">
        <f t="shared" si="2"/>
        <v/>
      </c>
    </row>
    <row r="149" spans="1:25" x14ac:dyDescent="0.25">
      <c r="A149" s="5">
        <v>147</v>
      </c>
      <c r="B149" s="2">
        <v>42950</v>
      </c>
      <c r="C149" s="1">
        <v>235.81</v>
      </c>
      <c r="D149" s="1">
        <v>235.84</v>
      </c>
      <c r="E149" s="1">
        <v>235.17</v>
      </c>
      <c r="F149" s="1">
        <v>235.48</v>
      </c>
      <c r="G149" s="1">
        <f>testdata[[#This Row],[high]]-testdata[[#This Row],[low]]</f>
        <v>0.67000000000001592</v>
      </c>
      <c r="H149" s="1">
        <f>ABS(testdata[[#This Row],[high]]-F148)</f>
        <v>9.0000000000003411E-2</v>
      </c>
      <c r="I149" s="1">
        <f>ABS(testdata[[#This Row],[low]]-F148)</f>
        <v>0.76000000000001933</v>
      </c>
      <c r="J149" s="1">
        <f>MAX(testdata[[#This Row],[H-L]:[|L-pC|]])</f>
        <v>0.76000000000001933</v>
      </c>
      <c r="K149" s="10">
        <f>(K148*20+testdata[[#This Row],[TR]])/21</f>
        <v>1.2419317084462067</v>
      </c>
      <c r="L149" s="1">
        <f>testdata[[#This Row],[close]]+Multiplier*testdata[[#This Row],[ATR]]</f>
        <v>239.2057951253386</v>
      </c>
      <c r="M149" s="1">
        <f>testdata[[#This Row],[close]]-Multiplier*testdata[[#This Row],[ATR]]</f>
        <v>231.75420487466138</v>
      </c>
      <c r="N149" s="1">
        <f>IF(OR(testdata[[#This Row],[UpperE]]&lt;N148,F148&gt;N148),testdata[[#This Row],[UpperE]],N148)</f>
        <v>238.46430141023237</v>
      </c>
      <c r="O149" s="1">
        <f>IF(OR(testdata[[#This Row],[LowerE]]&gt;O148,F148&lt;O148),testdata[[#This Row],[LowerE]],O148)</f>
        <v>232.13191511839446</v>
      </c>
      <c r="P149" s="7">
        <f>IF(S148=N148,testdata[[#This Row],[Upper]],testdata[[#This Row],[Lower]])</f>
        <v>232.13191511839446</v>
      </c>
      <c r="Q149" s="7" t="e">
        <f>IF(testdata[[#This Row],[AtrStop]]=testdata[[#This Row],[Upper]],testdata[[#This Row],[Upper]],NA())</f>
        <v>#N/A</v>
      </c>
      <c r="R149" s="7">
        <f>IF(testdata[[#This Row],[AtrStop]]=testdata[[#This Row],[Lower]],testdata[[#This Row],[Lower]],NA())</f>
        <v>232.13191511839446</v>
      </c>
      <c r="S149" s="19">
        <f>IF(testdata[[#This Row],[close]]&lt;=testdata[[#This Row],[STpot]],testdata[[#This Row],[Upper]],testdata[[#This Row],[Lower]])</f>
        <v>232.13191511839446</v>
      </c>
      <c r="U149" s="2">
        <v>42950</v>
      </c>
      <c r="V149" s="7"/>
      <c r="W149" s="7">
        <v>232.13191512</v>
      </c>
      <c r="X149" s="19">
        <v>232.13191512</v>
      </c>
      <c r="Y149" t="str">
        <f t="shared" si="2"/>
        <v/>
      </c>
    </row>
    <row r="150" spans="1:25" x14ac:dyDescent="0.25">
      <c r="A150" s="5">
        <v>148</v>
      </c>
      <c r="B150" s="2">
        <v>42951</v>
      </c>
      <c r="C150" s="1">
        <v>236.01</v>
      </c>
      <c r="D150" s="1">
        <v>236.27</v>
      </c>
      <c r="E150" s="1">
        <v>235.49</v>
      </c>
      <c r="F150" s="1">
        <v>235.9</v>
      </c>
      <c r="G150" s="1">
        <f>testdata[[#This Row],[high]]-testdata[[#This Row],[low]]</f>
        <v>0.78000000000000114</v>
      </c>
      <c r="H150" s="1">
        <f>ABS(testdata[[#This Row],[high]]-F149)</f>
        <v>0.79000000000002046</v>
      </c>
      <c r="I150" s="1">
        <f>ABS(testdata[[#This Row],[low]]-F149)</f>
        <v>1.0000000000019327E-2</v>
      </c>
      <c r="J150" s="1">
        <f>MAX(testdata[[#This Row],[H-L]:[|L-pC|]])</f>
        <v>0.79000000000002046</v>
      </c>
      <c r="K150" s="10">
        <f>(K149*20+testdata[[#This Row],[TR]])/21</f>
        <v>1.2204111509011502</v>
      </c>
      <c r="L150" s="1">
        <f>testdata[[#This Row],[close]]+Multiplier*testdata[[#This Row],[ATR]]</f>
        <v>239.56123345270345</v>
      </c>
      <c r="M150" s="1">
        <f>testdata[[#This Row],[close]]-Multiplier*testdata[[#This Row],[ATR]]</f>
        <v>232.23876654729656</v>
      </c>
      <c r="N150" s="1">
        <f>IF(OR(testdata[[#This Row],[UpperE]]&lt;N149,F149&gt;N149),testdata[[#This Row],[UpperE]],N149)</f>
        <v>238.46430141023237</v>
      </c>
      <c r="O150" s="1">
        <f>IF(OR(testdata[[#This Row],[LowerE]]&gt;O149,F149&lt;O149),testdata[[#This Row],[LowerE]],O149)</f>
        <v>232.23876654729656</v>
      </c>
      <c r="P150" s="7">
        <f>IF(S149=N149,testdata[[#This Row],[Upper]],testdata[[#This Row],[Lower]])</f>
        <v>232.23876654729656</v>
      </c>
      <c r="Q150" s="7" t="e">
        <f>IF(testdata[[#This Row],[AtrStop]]=testdata[[#This Row],[Upper]],testdata[[#This Row],[Upper]],NA())</f>
        <v>#N/A</v>
      </c>
      <c r="R150" s="7">
        <f>IF(testdata[[#This Row],[AtrStop]]=testdata[[#This Row],[Lower]],testdata[[#This Row],[Lower]],NA())</f>
        <v>232.23876654729656</v>
      </c>
      <c r="S150" s="19">
        <f>IF(testdata[[#This Row],[close]]&lt;=testdata[[#This Row],[STpot]],testdata[[#This Row],[Upper]],testdata[[#This Row],[Lower]])</f>
        <v>232.23876654729656</v>
      </c>
      <c r="U150" s="2">
        <v>42951</v>
      </c>
      <c r="V150" s="7"/>
      <c r="W150" s="7">
        <v>232.23876655000001</v>
      </c>
      <c r="X150" s="19">
        <v>232.23876655000001</v>
      </c>
      <c r="Y150" t="str">
        <f t="shared" si="2"/>
        <v/>
      </c>
    </row>
    <row r="151" spans="1:25" x14ac:dyDescent="0.25">
      <c r="A151" s="5">
        <v>149</v>
      </c>
      <c r="B151" s="2">
        <v>42954</v>
      </c>
      <c r="C151" s="1">
        <v>235.98</v>
      </c>
      <c r="D151" s="1">
        <v>236.34</v>
      </c>
      <c r="E151" s="1">
        <v>235.87</v>
      </c>
      <c r="F151" s="1">
        <v>236.34</v>
      </c>
      <c r="G151" s="1">
        <f>testdata[[#This Row],[high]]-testdata[[#This Row],[low]]</f>
        <v>0.46999999999999886</v>
      </c>
      <c r="H151" s="1">
        <f>ABS(testdata[[#This Row],[high]]-F150)</f>
        <v>0.43999999999999773</v>
      </c>
      <c r="I151" s="1">
        <f>ABS(testdata[[#This Row],[low]]-F150)</f>
        <v>3.0000000000001137E-2</v>
      </c>
      <c r="J151" s="1">
        <f>MAX(testdata[[#This Row],[H-L]:[|L-pC|]])</f>
        <v>0.46999999999999886</v>
      </c>
      <c r="K151" s="10">
        <f>(K150*20+testdata[[#This Row],[TR]])/21</f>
        <v>1.1846772865725239</v>
      </c>
      <c r="L151" s="1">
        <f>testdata[[#This Row],[close]]+Multiplier*testdata[[#This Row],[ATR]]</f>
        <v>239.89403185971759</v>
      </c>
      <c r="M151" s="1">
        <f>testdata[[#This Row],[close]]-Multiplier*testdata[[#This Row],[ATR]]</f>
        <v>232.78596814028242</v>
      </c>
      <c r="N151" s="1">
        <f>IF(OR(testdata[[#This Row],[UpperE]]&lt;N150,F150&gt;N150),testdata[[#This Row],[UpperE]],N150)</f>
        <v>238.46430141023237</v>
      </c>
      <c r="O151" s="1">
        <f>IF(OR(testdata[[#This Row],[LowerE]]&gt;O150,F150&lt;O150),testdata[[#This Row],[LowerE]],O150)</f>
        <v>232.78596814028242</v>
      </c>
      <c r="P151" s="7">
        <f>IF(S150=N150,testdata[[#This Row],[Upper]],testdata[[#This Row],[Lower]])</f>
        <v>232.78596814028242</v>
      </c>
      <c r="Q151" s="7" t="e">
        <f>IF(testdata[[#This Row],[AtrStop]]=testdata[[#This Row],[Upper]],testdata[[#This Row],[Upper]],NA())</f>
        <v>#N/A</v>
      </c>
      <c r="R151" s="7">
        <f>IF(testdata[[#This Row],[AtrStop]]=testdata[[#This Row],[Lower]],testdata[[#This Row],[Lower]],NA())</f>
        <v>232.78596814028242</v>
      </c>
      <c r="S151" s="19">
        <f>IF(testdata[[#This Row],[close]]&lt;=testdata[[#This Row],[STpot]],testdata[[#This Row],[Upper]],testdata[[#This Row],[Lower]])</f>
        <v>232.78596814028242</v>
      </c>
      <c r="U151" s="2">
        <v>42954</v>
      </c>
      <c r="V151" s="7"/>
      <c r="W151" s="7">
        <v>232.78596813999999</v>
      </c>
      <c r="X151" s="19">
        <v>232.78596813999999</v>
      </c>
      <c r="Y151" t="str">
        <f t="shared" si="2"/>
        <v/>
      </c>
    </row>
    <row r="152" spans="1:25" x14ac:dyDescent="0.25">
      <c r="A152" s="5">
        <v>150</v>
      </c>
      <c r="B152" s="2">
        <v>42955</v>
      </c>
      <c r="C152" s="1">
        <v>236</v>
      </c>
      <c r="D152" s="1">
        <v>237.33</v>
      </c>
      <c r="E152" s="1">
        <v>235.35</v>
      </c>
      <c r="F152" s="1">
        <v>235.76</v>
      </c>
      <c r="G152" s="1">
        <f>testdata[[#This Row],[high]]-testdata[[#This Row],[low]]</f>
        <v>1.9800000000000182</v>
      </c>
      <c r="H152" s="1">
        <f>ABS(testdata[[#This Row],[high]]-F151)</f>
        <v>0.99000000000000909</v>
      </c>
      <c r="I152" s="1">
        <f>ABS(testdata[[#This Row],[low]]-F151)</f>
        <v>0.99000000000000909</v>
      </c>
      <c r="J152" s="1">
        <f>MAX(testdata[[#This Row],[H-L]:[|L-pC|]])</f>
        <v>1.9800000000000182</v>
      </c>
      <c r="K152" s="10">
        <f>(K151*20+testdata[[#This Row],[TR]])/21</f>
        <v>1.2225497967357379</v>
      </c>
      <c r="L152" s="1">
        <f>testdata[[#This Row],[close]]+Multiplier*testdata[[#This Row],[ATR]]</f>
        <v>239.42764939020719</v>
      </c>
      <c r="M152" s="1">
        <f>testdata[[#This Row],[close]]-Multiplier*testdata[[#This Row],[ATR]]</f>
        <v>232.09235060979279</v>
      </c>
      <c r="N152" s="1">
        <f>IF(OR(testdata[[#This Row],[UpperE]]&lt;N151,F151&gt;N151),testdata[[#This Row],[UpperE]],N151)</f>
        <v>238.46430141023237</v>
      </c>
      <c r="O152" s="1">
        <f>IF(OR(testdata[[#This Row],[LowerE]]&gt;O151,F151&lt;O151),testdata[[#This Row],[LowerE]],O151)</f>
        <v>232.78596814028242</v>
      </c>
      <c r="P152" s="7">
        <f>IF(S151=N151,testdata[[#This Row],[Upper]],testdata[[#This Row],[Lower]])</f>
        <v>232.78596814028242</v>
      </c>
      <c r="Q152" s="7" t="e">
        <f>IF(testdata[[#This Row],[AtrStop]]=testdata[[#This Row],[Upper]],testdata[[#This Row],[Upper]],NA())</f>
        <v>#N/A</v>
      </c>
      <c r="R152" s="7">
        <f>IF(testdata[[#This Row],[AtrStop]]=testdata[[#This Row],[Lower]],testdata[[#This Row],[Lower]],NA())</f>
        <v>232.78596814028242</v>
      </c>
      <c r="S152" s="19">
        <f>IF(testdata[[#This Row],[close]]&lt;=testdata[[#This Row],[STpot]],testdata[[#This Row],[Upper]],testdata[[#This Row],[Lower]])</f>
        <v>232.78596814028242</v>
      </c>
      <c r="U152" s="2">
        <v>42955</v>
      </c>
      <c r="V152" s="7"/>
      <c r="W152" s="7">
        <v>232.78596813999999</v>
      </c>
      <c r="X152" s="19">
        <v>232.78596813999999</v>
      </c>
      <c r="Y152" t="str">
        <f t="shared" si="2"/>
        <v/>
      </c>
    </row>
    <row r="153" spans="1:25" x14ac:dyDescent="0.25">
      <c r="A153" s="5">
        <v>151</v>
      </c>
      <c r="B153" s="2">
        <v>42956</v>
      </c>
      <c r="C153" s="1">
        <v>235.01</v>
      </c>
      <c r="D153" s="1">
        <v>235.81</v>
      </c>
      <c r="E153" s="1">
        <v>234.62</v>
      </c>
      <c r="F153" s="1">
        <v>235.75</v>
      </c>
      <c r="G153" s="1">
        <f>testdata[[#This Row],[high]]-testdata[[#This Row],[low]]</f>
        <v>1.1899999999999977</v>
      </c>
      <c r="H153" s="1">
        <f>ABS(testdata[[#This Row],[high]]-F152)</f>
        <v>5.0000000000011369E-2</v>
      </c>
      <c r="I153" s="1">
        <f>ABS(testdata[[#This Row],[low]]-F152)</f>
        <v>1.1399999999999864</v>
      </c>
      <c r="J153" s="1">
        <f>MAX(testdata[[#This Row],[H-L]:[|L-pC|]])</f>
        <v>1.1899999999999977</v>
      </c>
      <c r="K153" s="10">
        <f>(K152*20+testdata[[#This Row],[TR]])/21</f>
        <v>1.2209998064149883</v>
      </c>
      <c r="L153" s="1">
        <f>testdata[[#This Row],[close]]+Multiplier*testdata[[#This Row],[ATR]]</f>
        <v>239.41299941924495</v>
      </c>
      <c r="M153" s="1">
        <f>testdata[[#This Row],[close]]-Multiplier*testdata[[#This Row],[ATR]]</f>
        <v>232.08700058075505</v>
      </c>
      <c r="N153" s="1">
        <f>IF(OR(testdata[[#This Row],[UpperE]]&lt;N152,F152&gt;N152),testdata[[#This Row],[UpperE]],N152)</f>
        <v>238.46430141023237</v>
      </c>
      <c r="O153" s="1">
        <f>IF(OR(testdata[[#This Row],[LowerE]]&gt;O152,F152&lt;O152),testdata[[#This Row],[LowerE]],O152)</f>
        <v>232.78596814028242</v>
      </c>
      <c r="P153" s="7">
        <f>IF(S152=N152,testdata[[#This Row],[Upper]],testdata[[#This Row],[Lower]])</f>
        <v>232.78596814028242</v>
      </c>
      <c r="Q153" s="7" t="e">
        <f>IF(testdata[[#This Row],[AtrStop]]=testdata[[#This Row],[Upper]],testdata[[#This Row],[Upper]],NA())</f>
        <v>#N/A</v>
      </c>
      <c r="R153" s="7">
        <f>IF(testdata[[#This Row],[AtrStop]]=testdata[[#This Row],[Lower]],testdata[[#This Row],[Lower]],NA())</f>
        <v>232.78596814028242</v>
      </c>
      <c r="S153" s="19">
        <f>IF(testdata[[#This Row],[close]]&lt;=testdata[[#This Row],[STpot]],testdata[[#This Row],[Upper]],testdata[[#This Row],[Lower]])</f>
        <v>232.78596814028242</v>
      </c>
      <c r="U153" s="2">
        <v>42956</v>
      </c>
      <c r="V153" s="7"/>
      <c r="W153" s="7">
        <v>232.78596813999999</v>
      </c>
      <c r="X153" s="19">
        <v>232.78596813999999</v>
      </c>
      <c r="Y153" t="str">
        <f t="shared" si="2"/>
        <v/>
      </c>
    </row>
    <row r="154" spans="1:25" x14ac:dyDescent="0.25">
      <c r="A154" s="5">
        <v>152</v>
      </c>
      <c r="B154" s="2">
        <v>42957</v>
      </c>
      <c r="C154" s="1">
        <v>234.84</v>
      </c>
      <c r="D154" s="1">
        <v>234.98</v>
      </c>
      <c r="E154" s="1">
        <v>232.37</v>
      </c>
      <c r="F154" s="1">
        <v>232.42</v>
      </c>
      <c r="G154" s="1">
        <f>testdata[[#This Row],[high]]-testdata[[#This Row],[low]]</f>
        <v>2.6099999999999852</v>
      </c>
      <c r="H154" s="1">
        <f>ABS(testdata[[#This Row],[high]]-F153)</f>
        <v>0.77000000000001023</v>
      </c>
      <c r="I154" s="1">
        <f>ABS(testdata[[#This Row],[low]]-F153)</f>
        <v>3.3799999999999955</v>
      </c>
      <c r="J154" s="1">
        <f>MAX(testdata[[#This Row],[H-L]:[|L-pC|]])</f>
        <v>3.3799999999999955</v>
      </c>
      <c r="K154" s="10">
        <f>(K153*20+testdata[[#This Row],[TR]])/21</f>
        <v>1.3238093394428456</v>
      </c>
      <c r="L154" s="1">
        <f>testdata[[#This Row],[close]]+Multiplier*testdata[[#This Row],[ATR]]</f>
        <v>236.39142801832853</v>
      </c>
      <c r="M154" s="1">
        <f>testdata[[#This Row],[close]]-Multiplier*testdata[[#This Row],[ATR]]</f>
        <v>228.44857198167145</v>
      </c>
      <c r="N154" s="1">
        <f>IF(OR(testdata[[#This Row],[UpperE]]&lt;N153,F153&gt;N153),testdata[[#This Row],[UpperE]],N153)</f>
        <v>236.39142801832853</v>
      </c>
      <c r="O154" s="1">
        <f>IF(OR(testdata[[#This Row],[LowerE]]&gt;O153,F153&lt;O153),testdata[[#This Row],[LowerE]],O153)</f>
        <v>232.78596814028242</v>
      </c>
      <c r="P154" s="7">
        <f>IF(S153=N153,testdata[[#This Row],[Upper]],testdata[[#This Row],[Lower]])</f>
        <v>232.78596814028242</v>
      </c>
      <c r="Q154" s="7">
        <f>IF(testdata[[#This Row],[AtrStop]]=testdata[[#This Row],[Upper]],testdata[[#This Row],[Upper]],NA())</f>
        <v>236.39142801832853</v>
      </c>
      <c r="R154" s="7" t="e">
        <f>IF(testdata[[#This Row],[AtrStop]]=testdata[[#This Row],[Lower]],testdata[[#This Row],[Lower]],NA())</f>
        <v>#N/A</v>
      </c>
      <c r="S154" s="19">
        <f>IF(testdata[[#This Row],[close]]&lt;=testdata[[#This Row],[STpot]],testdata[[#This Row],[Upper]],testdata[[#This Row],[Lower]])</f>
        <v>236.39142801832853</v>
      </c>
      <c r="U154" s="2">
        <v>42957</v>
      </c>
      <c r="V154" s="7">
        <v>236.39142802000001</v>
      </c>
      <c r="W154" s="7"/>
      <c r="X154" s="19">
        <v>236.39142802000001</v>
      </c>
      <c r="Y154" t="str">
        <f t="shared" si="2"/>
        <v/>
      </c>
    </row>
    <row r="155" spans="1:25" x14ac:dyDescent="0.25">
      <c r="A155" s="5">
        <v>153</v>
      </c>
      <c r="B155" s="2">
        <v>42958</v>
      </c>
      <c r="C155" s="1">
        <v>232.67</v>
      </c>
      <c r="D155" s="1">
        <v>233.42</v>
      </c>
      <c r="E155" s="1">
        <v>232.41</v>
      </c>
      <c r="F155" s="1">
        <v>232.77</v>
      </c>
      <c r="G155" s="1">
        <f>testdata[[#This Row],[high]]-testdata[[#This Row],[low]]</f>
        <v>1.0099999999999909</v>
      </c>
      <c r="H155" s="1">
        <f>ABS(testdata[[#This Row],[high]]-F154)</f>
        <v>1</v>
      </c>
      <c r="I155" s="1">
        <f>ABS(testdata[[#This Row],[low]]-F154)</f>
        <v>9.9999999999909051E-3</v>
      </c>
      <c r="J155" s="1">
        <f>MAX(testdata[[#This Row],[H-L]:[|L-pC|]])</f>
        <v>1.0099999999999909</v>
      </c>
      <c r="K155" s="10">
        <f>(K154*20+testdata[[#This Row],[TR]])/21</f>
        <v>1.3088660375646146</v>
      </c>
      <c r="L155" s="1">
        <f>testdata[[#This Row],[close]]+Multiplier*testdata[[#This Row],[ATR]]</f>
        <v>236.69659811269386</v>
      </c>
      <c r="M155" s="1">
        <f>testdata[[#This Row],[close]]-Multiplier*testdata[[#This Row],[ATR]]</f>
        <v>228.84340188730616</v>
      </c>
      <c r="N155" s="1">
        <f>IF(OR(testdata[[#This Row],[UpperE]]&lt;N154,F154&gt;N154),testdata[[#This Row],[UpperE]],N154)</f>
        <v>236.39142801832853</v>
      </c>
      <c r="O155" s="1">
        <f>IF(OR(testdata[[#This Row],[LowerE]]&gt;O154,F154&lt;O154),testdata[[#This Row],[LowerE]],O154)</f>
        <v>228.84340188730616</v>
      </c>
      <c r="P155" s="7">
        <f>IF(S154=N154,testdata[[#This Row],[Upper]],testdata[[#This Row],[Lower]])</f>
        <v>236.39142801832853</v>
      </c>
      <c r="Q155" s="7">
        <f>IF(testdata[[#This Row],[AtrStop]]=testdata[[#This Row],[Upper]],testdata[[#This Row],[Upper]],NA())</f>
        <v>236.39142801832853</v>
      </c>
      <c r="R155" s="7" t="e">
        <f>IF(testdata[[#This Row],[AtrStop]]=testdata[[#This Row],[Lower]],testdata[[#This Row],[Lower]],NA())</f>
        <v>#N/A</v>
      </c>
      <c r="S155" s="19">
        <f>IF(testdata[[#This Row],[close]]&lt;=testdata[[#This Row],[STpot]],testdata[[#This Row],[Upper]],testdata[[#This Row],[Lower]])</f>
        <v>236.39142801832853</v>
      </c>
      <c r="U155" s="2">
        <v>42958</v>
      </c>
      <c r="V155" s="7">
        <v>236.39142802000001</v>
      </c>
      <c r="W155" s="7"/>
      <c r="X155" s="19">
        <v>236.39142802000001</v>
      </c>
      <c r="Y155" t="str">
        <f t="shared" si="2"/>
        <v/>
      </c>
    </row>
    <row r="156" spans="1:25" x14ac:dyDescent="0.25">
      <c r="A156" s="5">
        <v>154</v>
      </c>
      <c r="B156" s="2">
        <v>42961</v>
      </c>
      <c r="C156" s="1">
        <v>234.17</v>
      </c>
      <c r="D156" s="1">
        <v>235.31</v>
      </c>
      <c r="E156" s="1">
        <v>234.13</v>
      </c>
      <c r="F156" s="1">
        <v>235.07</v>
      </c>
      <c r="G156" s="1">
        <f>testdata[[#This Row],[high]]-testdata[[#This Row],[low]]</f>
        <v>1.1800000000000068</v>
      </c>
      <c r="H156" s="1">
        <f>ABS(testdata[[#This Row],[high]]-F155)</f>
        <v>2.539999999999992</v>
      </c>
      <c r="I156" s="1">
        <f>ABS(testdata[[#This Row],[low]]-F155)</f>
        <v>1.3599999999999852</v>
      </c>
      <c r="J156" s="1">
        <f>MAX(testdata[[#This Row],[H-L]:[|L-pC|]])</f>
        <v>2.539999999999992</v>
      </c>
      <c r="K156" s="10">
        <f>(K155*20+testdata[[#This Row],[TR]])/21</f>
        <v>1.3674914643472516</v>
      </c>
      <c r="L156" s="1">
        <f>testdata[[#This Row],[close]]+Multiplier*testdata[[#This Row],[ATR]]</f>
        <v>239.17247439304174</v>
      </c>
      <c r="M156" s="1">
        <f>testdata[[#This Row],[close]]-Multiplier*testdata[[#This Row],[ATR]]</f>
        <v>230.96752560695825</v>
      </c>
      <c r="N156" s="1">
        <f>IF(OR(testdata[[#This Row],[UpperE]]&lt;N155,F155&gt;N155),testdata[[#This Row],[UpperE]],N155)</f>
        <v>236.39142801832853</v>
      </c>
      <c r="O156" s="1">
        <f>IF(OR(testdata[[#This Row],[LowerE]]&gt;O155,F155&lt;O155),testdata[[#This Row],[LowerE]],O155)</f>
        <v>230.96752560695825</v>
      </c>
      <c r="P156" s="7">
        <f>IF(S155=N155,testdata[[#This Row],[Upper]],testdata[[#This Row],[Lower]])</f>
        <v>236.39142801832853</v>
      </c>
      <c r="Q156" s="7">
        <f>IF(testdata[[#This Row],[AtrStop]]=testdata[[#This Row],[Upper]],testdata[[#This Row],[Upper]],NA())</f>
        <v>236.39142801832853</v>
      </c>
      <c r="R156" s="7" t="e">
        <f>IF(testdata[[#This Row],[AtrStop]]=testdata[[#This Row],[Lower]],testdata[[#This Row],[Lower]],NA())</f>
        <v>#N/A</v>
      </c>
      <c r="S156" s="19">
        <f>IF(testdata[[#This Row],[close]]&lt;=testdata[[#This Row],[STpot]],testdata[[#This Row],[Upper]],testdata[[#This Row],[Lower]])</f>
        <v>236.39142801832853</v>
      </c>
      <c r="U156" s="2">
        <v>42961</v>
      </c>
      <c r="V156" s="7">
        <v>236.39142802000001</v>
      </c>
      <c r="W156" s="7"/>
      <c r="X156" s="19">
        <v>236.39142802000001</v>
      </c>
      <c r="Y156" t="str">
        <f t="shared" si="2"/>
        <v/>
      </c>
    </row>
    <row r="157" spans="1:25" x14ac:dyDescent="0.25">
      <c r="A157" s="5">
        <v>155</v>
      </c>
      <c r="B157" s="2">
        <v>42962</v>
      </c>
      <c r="C157" s="1">
        <v>235.49</v>
      </c>
      <c r="D157" s="1">
        <v>235.51</v>
      </c>
      <c r="E157" s="1">
        <v>234.71</v>
      </c>
      <c r="F157" s="1">
        <v>235.05</v>
      </c>
      <c r="G157" s="1">
        <f>testdata[[#This Row],[high]]-testdata[[#This Row],[low]]</f>
        <v>0.79999999999998295</v>
      </c>
      <c r="H157" s="1">
        <f>ABS(testdata[[#This Row],[high]]-F156)</f>
        <v>0.43999999999999773</v>
      </c>
      <c r="I157" s="1">
        <f>ABS(testdata[[#This Row],[low]]-F156)</f>
        <v>0.35999999999998522</v>
      </c>
      <c r="J157" s="1">
        <f>MAX(testdata[[#This Row],[H-L]:[|L-pC|]])</f>
        <v>0.79999999999998295</v>
      </c>
      <c r="K157" s="10">
        <f>(K156*20+testdata[[#This Row],[TR]])/21</f>
        <v>1.3404680612830959</v>
      </c>
      <c r="L157" s="1">
        <f>testdata[[#This Row],[close]]+Multiplier*testdata[[#This Row],[ATR]]</f>
        <v>239.0714041838493</v>
      </c>
      <c r="M157" s="1">
        <f>testdata[[#This Row],[close]]-Multiplier*testdata[[#This Row],[ATR]]</f>
        <v>231.02859581615073</v>
      </c>
      <c r="N157" s="1">
        <f>IF(OR(testdata[[#This Row],[UpperE]]&lt;N156,F156&gt;N156),testdata[[#This Row],[UpperE]],N156)</f>
        <v>236.39142801832853</v>
      </c>
      <c r="O157" s="1">
        <f>IF(OR(testdata[[#This Row],[LowerE]]&gt;O156,F156&lt;O156),testdata[[#This Row],[LowerE]],O156)</f>
        <v>231.02859581615073</v>
      </c>
      <c r="P157" s="7">
        <f>IF(S156=N156,testdata[[#This Row],[Upper]],testdata[[#This Row],[Lower]])</f>
        <v>236.39142801832853</v>
      </c>
      <c r="Q157" s="7">
        <f>IF(testdata[[#This Row],[AtrStop]]=testdata[[#This Row],[Upper]],testdata[[#This Row],[Upper]],NA())</f>
        <v>236.39142801832853</v>
      </c>
      <c r="R157" s="7" t="e">
        <f>IF(testdata[[#This Row],[AtrStop]]=testdata[[#This Row],[Lower]],testdata[[#This Row],[Lower]],NA())</f>
        <v>#N/A</v>
      </c>
      <c r="S157" s="19">
        <f>IF(testdata[[#This Row],[close]]&lt;=testdata[[#This Row],[STpot]],testdata[[#This Row],[Upper]],testdata[[#This Row],[Lower]])</f>
        <v>236.39142801832853</v>
      </c>
      <c r="U157" s="2">
        <v>42962</v>
      </c>
      <c r="V157" s="7">
        <v>236.39142802000001</v>
      </c>
      <c r="W157" s="7"/>
      <c r="X157" s="19">
        <v>236.39142802000001</v>
      </c>
      <c r="Y157" t="str">
        <f t="shared" si="2"/>
        <v/>
      </c>
    </row>
    <row r="158" spans="1:25" x14ac:dyDescent="0.25">
      <c r="A158" s="5">
        <v>156</v>
      </c>
      <c r="B158" s="2">
        <v>42963</v>
      </c>
      <c r="C158" s="1">
        <v>235.62</v>
      </c>
      <c r="D158" s="1">
        <v>236.06</v>
      </c>
      <c r="E158" s="1">
        <v>234.99</v>
      </c>
      <c r="F158" s="1">
        <v>235.46</v>
      </c>
      <c r="G158" s="1">
        <f>testdata[[#This Row],[high]]-testdata[[#This Row],[low]]</f>
        <v>1.0699999999999932</v>
      </c>
      <c r="H158" s="1">
        <f>ABS(testdata[[#This Row],[high]]-F157)</f>
        <v>1.0099999999999909</v>
      </c>
      <c r="I158" s="1">
        <f>ABS(testdata[[#This Row],[low]]-F157)</f>
        <v>6.0000000000002274E-2</v>
      </c>
      <c r="J158" s="1">
        <f>MAX(testdata[[#This Row],[H-L]:[|L-pC|]])</f>
        <v>1.0699999999999932</v>
      </c>
      <c r="K158" s="10">
        <f>(K157*20+testdata[[#This Row],[TR]])/21</f>
        <v>1.3275886297934243</v>
      </c>
      <c r="L158" s="1">
        <f>testdata[[#This Row],[close]]+Multiplier*testdata[[#This Row],[ATR]]</f>
        <v>239.44276588938027</v>
      </c>
      <c r="M158" s="1">
        <f>testdata[[#This Row],[close]]-Multiplier*testdata[[#This Row],[ATR]]</f>
        <v>231.47723411061975</v>
      </c>
      <c r="N158" s="1">
        <f>IF(OR(testdata[[#This Row],[UpperE]]&lt;N157,F157&gt;N157),testdata[[#This Row],[UpperE]],N157)</f>
        <v>236.39142801832853</v>
      </c>
      <c r="O158" s="1">
        <f>IF(OR(testdata[[#This Row],[LowerE]]&gt;O157,F157&lt;O157),testdata[[#This Row],[LowerE]],O157)</f>
        <v>231.47723411061975</v>
      </c>
      <c r="P158" s="7">
        <f>IF(S157=N157,testdata[[#This Row],[Upper]],testdata[[#This Row],[Lower]])</f>
        <v>236.39142801832853</v>
      </c>
      <c r="Q158" s="7">
        <f>IF(testdata[[#This Row],[AtrStop]]=testdata[[#This Row],[Upper]],testdata[[#This Row],[Upper]],NA())</f>
        <v>236.39142801832853</v>
      </c>
      <c r="R158" s="7" t="e">
        <f>IF(testdata[[#This Row],[AtrStop]]=testdata[[#This Row],[Lower]],testdata[[#This Row],[Lower]],NA())</f>
        <v>#N/A</v>
      </c>
      <c r="S158" s="19">
        <f>IF(testdata[[#This Row],[close]]&lt;=testdata[[#This Row],[STpot]],testdata[[#This Row],[Upper]],testdata[[#This Row],[Lower]])</f>
        <v>236.39142801832853</v>
      </c>
      <c r="U158" s="2">
        <v>42963</v>
      </c>
      <c r="V158" s="7">
        <v>236.39142802000001</v>
      </c>
      <c r="W158" s="7"/>
      <c r="X158" s="19">
        <v>236.39142802000001</v>
      </c>
      <c r="Y158" t="str">
        <f t="shared" si="2"/>
        <v/>
      </c>
    </row>
    <row r="159" spans="1:25" x14ac:dyDescent="0.25">
      <c r="A159" s="5">
        <v>157</v>
      </c>
      <c r="B159" s="2">
        <v>42964</v>
      </c>
      <c r="C159" s="1">
        <v>234.79</v>
      </c>
      <c r="D159" s="1">
        <v>235.13</v>
      </c>
      <c r="E159" s="1">
        <v>231.79</v>
      </c>
      <c r="F159" s="1">
        <v>231.79</v>
      </c>
      <c r="G159" s="1">
        <f>testdata[[#This Row],[high]]-testdata[[#This Row],[low]]</f>
        <v>3.3400000000000034</v>
      </c>
      <c r="H159" s="1">
        <f>ABS(testdata[[#This Row],[high]]-F158)</f>
        <v>0.33000000000001251</v>
      </c>
      <c r="I159" s="1">
        <f>ABS(testdata[[#This Row],[low]]-F158)</f>
        <v>3.6700000000000159</v>
      </c>
      <c r="J159" s="1">
        <f>MAX(testdata[[#This Row],[H-L]:[|L-pC|]])</f>
        <v>3.6700000000000159</v>
      </c>
      <c r="K159" s="10">
        <f>(K158*20+testdata[[#This Row],[TR]])/21</f>
        <v>1.4391320283746905</v>
      </c>
      <c r="L159" s="1">
        <f>testdata[[#This Row],[close]]+Multiplier*testdata[[#This Row],[ATR]]</f>
        <v>236.10739608512407</v>
      </c>
      <c r="M159" s="1">
        <f>testdata[[#This Row],[close]]-Multiplier*testdata[[#This Row],[ATR]]</f>
        <v>227.47260391487592</v>
      </c>
      <c r="N159" s="1">
        <f>IF(OR(testdata[[#This Row],[UpperE]]&lt;N158,F158&gt;N158),testdata[[#This Row],[UpperE]],N158)</f>
        <v>236.10739608512407</v>
      </c>
      <c r="O159" s="1">
        <f>IF(OR(testdata[[#This Row],[LowerE]]&gt;O158,F158&lt;O158),testdata[[#This Row],[LowerE]],O158)</f>
        <v>231.47723411061975</v>
      </c>
      <c r="P159" s="7">
        <f>IF(S158=N158,testdata[[#This Row],[Upper]],testdata[[#This Row],[Lower]])</f>
        <v>236.10739608512407</v>
      </c>
      <c r="Q159" s="7">
        <f>IF(testdata[[#This Row],[AtrStop]]=testdata[[#This Row],[Upper]],testdata[[#This Row],[Upper]],NA())</f>
        <v>236.10739608512407</v>
      </c>
      <c r="R159" s="7" t="e">
        <f>IF(testdata[[#This Row],[AtrStop]]=testdata[[#This Row],[Lower]],testdata[[#This Row],[Lower]],NA())</f>
        <v>#N/A</v>
      </c>
      <c r="S159" s="19">
        <f>IF(testdata[[#This Row],[close]]&lt;=testdata[[#This Row],[STpot]],testdata[[#This Row],[Upper]],testdata[[#This Row],[Lower]])</f>
        <v>236.10739608512407</v>
      </c>
      <c r="U159" s="2">
        <v>42964</v>
      </c>
      <c r="V159" s="7">
        <v>236.10739609000001</v>
      </c>
      <c r="W159" s="7"/>
      <c r="X159" s="19">
        <v>236.10739609000001</v>
      </c>
      <c r="Y159" t="str">
        <f t="shared" si="2"/>
        <v/>
      </c>
    </row>
    <row r="160" spans="1:25" x14ac:dyDescent="0.25">
      <c r="A160" s="5">
        <v>158</v>
      </c>
      <c r="B160" s="2">
        <v>42965</v>
      </c>
      <c r="C160" s="1">
        <v>231.6</v>
      </c>
      <c r="D160" s="1">
        <v>232.83</v>
      </c>
      <c r="E160" s="1">
        <v>230.94</v>
      </c>
      <c r="F160" s="1">
        <v>231.42</v>
      </c>
      <c r="G160" s="1">
        <f>testdata[[#This Row],[high]]-testdata[[#This Row],[low]]</f>
        <v>1.8900000000000148</v>
      </c>
      <c r="H160" s="1">
        <f>ABS(testdata[[#This Row],[high]]-F159)</f>
        <v>1.0400000000000205</v>
      </c>
      <c r="I160" s="1">
        <f>ABS(testdata[[#This Row],[low]]-F159)</f>
        <v>0.84999999999999432</v>
      </c>
      <c r="J160" s="1">
        <f>MAX(testdata[[#This Row],[H-L]:[|L-pC|]])</f>
        <v>1.8900000000000148</v>
      </c>
      <c r="K160" s="10">
        <f>(K159*20+testdata[[#This Row],[TR]])/21</f>
        <v>1.4606019317854202</v>
      </c>
      <c r="L160" s="1">
        <f>testdata[[#This Row],[close]]+Multiplier*testdata[[#This Row],[ATR]]</f>
        <v>235.80180579535624</v>
      </c>
      <c r="M160" s="1">
        <f>testdata[[#This Row],[close]]-Multiplier*testdata[[#This Row],[ATR]]</f>
        <v>227.03819420464373</v>
      </c>
      <c r="N160" s="1">
        <f>IF(OR(testdata[[#This Row],[UpperE]]&lt;N159,F159&gt;N159),testdata[[#This Row],[UpperE]],N159)</f>
        <v>235.80180579535624</v>
      </c>
      <c r="O160" s="1">
        <f>IF(OR(testdata[[#This Row],[LowerE]]&gt;O159,F159&lt;O159),testdata[[#This Row],[LowerE]],O159)</f>
        <v>231.47723411061975</v>
      </c>
      <c r="P160" s="7">
        <f>IF(S159=N159,testdata[[#This Row],[Upper]],testdata[[#This Row],[Lower]])</f>
        <v>235.80180579535624</v>
      </c>
      <c r="Q160" s="7">
        <f>IF(testdata[[#This Row],[AtrStop]]=testdata[[#This Row],[Upper]],testdata[[#This Row],[Upper]],NA())</f>
        <v>235.80180579535624</v>
      </c>
      <c r="R160" s="7" t="e">
        <f>IF(testdata[[#This Row],[AtrStop]]=testdata[[#This Row],[Lower]],testdata[[#This Row],[Lower]],NA())</f>
        <v>#N/A</v>
      </c>
      <c r="S160" s="19">
        <f>IF(testdata[[#This Row],[close]]&lt;=testdata[[#This Row],[STpot]],testdata[[#This Row],[Upper]],testdata[[#This Row],[Lower]])</f>
        <v>235.80180579535624</v>
      </c>
      <c r="U160" s="2">
        <v>42965</v>
      </c>
      <c r="V160" s="7">
        <v>235.80180580000001</v>
      </c>
      <c r="W160" s="7"/>
      <c r="X160" s="19">
        <v>235.80180580000001</v>
      </c>
      <c r="Y160" t="str">
        <f t="shared" si="2"/>
        <v/>
      </c>
    </row>
    <row r="161" spans="1:25" x14ac:dyDescent="0.25">
      <c r="A161" s="5">
        <v>159</v>
      </c>
      <c r="B161" s="2">
        <v>42968</v>
      </c>
      <c r="C161" s="1">
        <v>231.36</v>
      </c>
      <c r="D161" s="1">
        <v>231.89</v>
      </c>
      <c r="E161" s="1">
        <v>230.58</v>
      </c>
      <c r="F161" s="1">
        <v>231.6</v>
      </c>
      <c r="G161" s="1">
        <f>testdata[[#This Row],[high]]-testdata[[#This Row],[low]]</f>
        <v>1.3099999999999739</v>
      </c>
      <c r="H161" s="1">
        <f>ABS(testdata[[#This Row],[high]]-F160)</f>
        <v>0.46999999999999886</v>
      </c>
      <c r="I161" s="1">
        <f>ABS(testdata[[#This Row],[low]]-F160)</f>
        <v>0.83999999999997499</v>
      </c>
      <c r="J161" s="1">
        <f>MAX(testdata[[#This Row],[H-L]:[|L-pC|]])</f>
        <v>1.3099999999999739</v>
      </c>
      <c r="K161" s="10">
        <f>(K160*20+testdata[[#This Row],[TR]])/21</f>
        <v>1.4534304112242085</v>
      </c>
      <c r="L161" s="1">
        <f>testdata[[#This Row],[close]]+Multiplier*testdata[[#This Row],[ATR]]</f>
        <v>235.96029123367262</v>
      </c>
      <c r="M161" s="1">
        <f>testdata[[#This Row],[close]]-Multiplier*testdata[[#This Row],[ATR]]</f>
        <v>227.23970876632737</v>
      </c>
      <c r="N161" s="1">
        <f>IF(OR(testdata[[#This Row],[UpperE]]&lt;N160,F160&gt;N160),testdata[[#This Row],[UpperE]],N160)</f>
        <v>235.80180579535624</v>
      </c>
      <c r="O161" s="1">
        <f>IF(OR(testdata[[#This Row],[LowerE]]&gt;O160,F160&lt;O160),testdata[[#This Row],[LowerE]],O160)</f>
        <v>227.23970876632737</v>
      </c>
      <c r="P161" s="7">
        <f>IF(S160=N160,testdata[[#This Row],[Upper]],testdata[[#This Row],[Lower]])</f>
        <v>235.80180579535624</v>
      </c>
      <c r="Q161" s="7">
        <f>IF(testdata[[#This Row],[AtrStop]]=testdata[[#This Row],[Upper]],testdata[[#This Row],[Upper]],NA())</f>
        <v>235.80180579535624</v>
      </c>
      <c r="R161" s="7" t="e">
        <f>IF(testdata[[#This Row],[AtrStop]]=testdata[[#This Row],[Lower]],testdata[[#This Row],[Lower]],NA())</f>
        <v>#N/A</v>
      </c>
      <c r="S161" s="19">
        <f>IF(testdata[[#This Row],[close]]&lt;=testdata[[#This Row],[STpot]],testdata[[#This Row],[Upper]],testdata[[#This Row],[Lower]])</f>
        <v>235.80180579535624</v>
      </c>
      <c r="U161" s="2">
        <v>42968</v>
      </c>
      <c r="V161" s="7">
        <v>235.80180580000001</v>
      </c>
      <c r="W161" s="7"/>
      <c r="X161" s="19">
        <v>235.80180580000001</v>
      </c>
      <c r="Y161" t="str">
        <f t="shared" si="2"/>
        <v/>
      </c>
    </row>
    <row r="162" spans="1:25" x14ac:dyDescent="0.25">
      <c r="A162" s="5">
        <v>160</v>
      </c>
      <c r="B162" s="2">
        <v>42969</v>
      </c>
      <c r="C162" s="1">
        <v>232.24</v>
      </c>
      <c r="D162" s="1">
        <v>234.2</v>
      </c>
      <c r="E162" s="1">
        <v>232.22</v>
      </c>
      <c r="F162" s="1">
        <v>234.03</v>
      </c>
      <c r="G162" s="1">
        <f>testdata[[#This Row],[high]]-testdata[[#This Row],[low]]</f>
        <v>1.9799999999999898</v>
      </c>
      <c r="H162" s="1">
        <f>ABS(testdata[[#This Row],[high]]-F161)</f>
        <v>2.5999999999999943</v>
      </c>
      <c r="I162" s="1">
        <f>ABS(testdata[[#This Row],[low]]-F161)</f>
        <v>0.62000000000000455</v>
      </c>
      <c r="J162" s="1">
        <f>MAX(testdata[[#This Row],[H-L]:[|L-pC|]])</f>
        <v>2.5999999999999943</v>
      </c>
      <c r="K162" s="10">
        <f>(K161*20+testdata[[#This Row],[TR]])/21</f>
        <v>1.5080289630706745</v>
      </c>
      <c r="L162" s="1">
        <f>testdata[[#This Row],[close]]+Multiplier*testdata[[#This Row],[ATR]]</f>
        <v>238.55408688921202</v>
      </c>
      <c r="M162" s="1">
        <f>testdata[[#This Row],[close]]-Multiplier*testdata[[#This Row],[ATR]]</f>
        <v>229.50591311078799</v>
      </c>
      <c r="N162" s="1">
        <f>IF(OR(testdata[[#This Row],[UpperE]]&lt;N161,F161&gt;N161),testdata[[#This Row],[UpperE]],N161)</f>
        <v>235.80180579535624</v>
      </c>
      <c r="O162" s="1">
        <f>IF(OR(testdata[[#This Row],[LowerE]]&gt;O161,F161&lt;O161),testdata[[#This Row],[LowerE]],O161)</f>
        <v>229.50591311078799</v>
      </c>
      <c r="P162" s="7">
        <f>IF(S161=N161,testdata[[#This Row],[Upper]],testdata[[#This Row],[Lower]])</f>
        <v>235.80180579535624</v>
      </c>
      <c r="Q162" s="7">
        <f>IF(testdata[[#This Row],[AtrStop]]=testdata[[#This Row],[Upper]],testdata[[#This Row],[Upper]],NA())</f>
        <v>235.80180579535624</v>
      </c>
      <c r="R162" s="7" t="e">
        <f>IF(testdata[[#This Row],[AtrStop]]=testdata[[#This Row],[Lower]],testdata[[#This Row],[Lower]],NA())</f>
        <v>#N/A</v>
      </c>
      <c r="S162" s="19">
        <f>IF(testdata[[#This Row],[close]]&lt;=testdata[[#This Row],[STpot]],testdata[[#This Row],[Upper]],testdata[[#This Row],[Lower]])</f>
        <v>235.80180579535624</v>
      </c>
      <c r="U162" s="2">
        <v>42969</v>
      </c>
      <c r="V162" s="7">
        <v>235.80180580000001</v>
      </c>
      <c r="W162" s="7"/>
      <c r="X162" s="19">
        <v>235.80180580000001</v>
      </c>
      <c r="Y162" t="str">
        <f t="shared" si="2"/>
        <v/>
      </c>
    </row>
    <row r="163" spans="1:25" x14ac:dyDescent="0.25">
      <c r="A163" s="5">
        <v>161</v>
      </c>
      <c r="B163" s="2">
        <v>42970</v>
      </c>
      <c r="C163" s="1">
        <v>232.97</v>
      </c>
      <c r="D163" s="1">
        <v>233.65</v>
      </c>
      <c r="E163" s="1">
        <v>232.81</v>
      </c>
      <c r="F163" s="1">
        <v>233.19</v>
      </c>
      <c r="G163" s="1">
        <f>testdata[[#This Row],[high]]-testdata[[#This Row],[low]]</f>
        <v>0.84000000000000341</v>
      </c>
      <c r="H163" s="1">
        <f>ABS(testdata[[#This Row],[high]]-F162)</f>
        <v>0.37999999999999545</v>
      </c>
      <c r="I163" s="1">
        <f>ABS(testdata[[#This Row],[low]]-F162)</f>
        <v>1.2199999999999989</v>
      </c>
      <c r="J163" s="1">
        <f>MAX(testdata[[#This Row],[H-L]:[|L-pC|]])</f>
        <v>1.2199999999999989</v>
      </c>
      <c r="K163" s="10">
        <f>(K162*20+testdata[[#This Row],[TR]])/21</f>
        <v>1.4943132981625471</v>
      </c>
      <c r="L163" s="1">
        <f>testdata[[#This Row],[close]]+Multiplier*testdata[[#This Row],[ATR]]</f>
        <v>237.67293989448763</v>
      </c>
      <c r="M163" s="1">
        <f>testdata[[#This Row],[close]]-Multiplier*testdata[[#This Row],[ATR]]</f>
        <v>228.70706010551237</v>
      </c>
      <c r="N163" s="1">
        <f>IF(OR(testdata[[#This Row],[UpperE]]&lt;N162,F162&gt;N162),testdata[[#This Row],[UpperE]],N162)</f>
        <v>235.80180579535624</v>
      </c>
      <c r="O163" s="1">
        <f>IF(OR(testdata[[#This Row],[LowerE]]&gt;O162,F162&lt;O162),testdata[[#This Row],[LowerE]],O162)</f>
        <v>229.50591311078799</v>
      </c>
      <c r="P163" s="7">
        <f>IF(S162=N162,testdata[[#This Row],[Upper]],testdata[[#This Row],[Lower]])</f>
        <v>235.80180579535624</v>
      </c>
      <c r="Q163" s="7">
        <f>IF(testdata[[#This Row],[AtrStop]]=testdata[[#This Row],[Upper]],testdata[[#This Row],[Upper]],NA())</f>
        <v>235.80180579535624</v>
      </c>
      <c r="R163" s="7" t="e">
        <f>IF(testdata[[#This Row],[AtrStop]]=testdata[[#This Row],[Lower]],testdata[[#This Row],[Lower]],NA())</f>
        <v>#N/A</v>
      </c>
      <c r="S163" s="19">
        <f>IF(testdata[[#This Row],[close]]&lt;=testdata[[#This Row],[STpot]],testdata[[#This Row],[Upper]],testdata[[#This Row],[Lower]])</f>
        <v>235.80180579535624</v>
      </c>
      <c r="U163" s="2">
        <v>42970</v>
      </c>
      <c r="V163" s="7">
        <v>235.80180580000001</v>
      </c>
      <c r="W163" s="7"/>
      <c r="X163" s="19">
        <v>235.80180580000001</v>
      </c>
      <c r="Y163" t="str">
        <f t="shared" si="2"/>
        <v/>
      </c>
    </row>
    <row r="164" spans="1:25" x14ac:dyDescent="0.25">
      <c r="A164" s="5">
        <v>162</v>
      </c>
      <c r="B164" s="2">
        <v>42971</v>
      </c>
      <c r="C164" s="1">
        <v>233.61</v>
      </c>
      <c r="D164" s="1">
        <v>233.78</v>
      </c>
      <c r="E164" s="1">
        <v>232.41</v>
      </c>
      <c r="F164" s="1">
        <v>232.64</v>
      </c>
      <c r="G164" s="1">
        <f>testdata[[#This Row],[high]]-testdata[[#This Row],[low]]</f>
        <v>1.3700000000000045</v>
      </c>
      <c r="H164" s="1">
        <f>ABS(testdata[[#This Row],[high]]-F163)</f>
        <v>0.59000000000000341</v>
      </c>
      <c r="I164" s="1">
        <f>ABS(testdata[[#This Row],[low]]-F163)</f>
        <v>0.78000000000000114</v>
      </c>
      <c r="J164" s="1">
        <f>MAX(testdata[[#This Row],[H-L]:[|L-pC|]])</f>
        <v>1.3700000000000045</v>
      </c>
      <c r="K164" s="10">
        <f>(K163*20+testdata[[#This Row],[TR]])/21</f>
        <v>1.4883936172976642</v>
      </c>
      <c r="L164" s="1">
        <f>testdata[[#This Row],[close]]+Multiplier*testdata[[#This Row],[ATR]]</f>
        <v>237.10518085189298</v>
      </c>
      <c r="M164" s="1">
        <f>testdata[[#This Row],[close]]-Multiplier*testdata[[#This Row],[ATR]]</f>
        <v>228.17481914810699</v>
      </c>
      <c r="N164" s="1">
        <f>IF(OR(testdata[[#This Row],[UpperE]]&lt;N163,F163&gt;N163),testdata[[#This Row],[UpperE]],N163)</f>
        <v>235.80180579535624</v>
      </c>
      <c r="O164" s="1">
        <f>IF(OR(testdata[[#This Row],[LowerE]]&gt;O163,F163&lt;O163),testdata[[#This Row],[LowerE]],O163)</f>
        <v>229.50591311078799</v>
      </c>
      <c r="P164" s="7">
        <f>IF(S163=N163,testdata[[#This Row],[Upper]],testdata[[#This Row],[Lower]])</f>
        <v>235.80180579535624</v>
      </c>
      <c r="Q164" s="7">
        <f>IF(testdata[[#This Row],[AtrStop]]=testdata[[#This Row],[Upper]],testdata[[#This Row],[Upper]],NA())</f>
        <v>235.80180579535624</v>
      </c>
      <c r="R164" s="7" t="e">
        <f>IF(testdata[[#This Row],[AtrStop]]=testdata[[#This Row],[Lower]],testdata[[#This Row],[Lower]],NA())</f>
        <v>#N/A</v>
      </c>
      <c r="S164" s="19">
        <f>IF(testdata[[#This Row],[close]]&lt;=testdata[[#This Row],[STpot]],testdata[[#This Row],[Upper]],testdata[[#This Row],[Lower]])</f>
        <v>235.80180579535624</v>
      </c>
      <c r="U164" s="2">
        <v>42971</v>
      </c>
      <c r="V164" s="7">
        <v>235.80180580000001</v>
      </c>
      <c r="W164" s="7"/>
      <c r="X164" s="19">
        <v>235.80180580000001</v>
      </c>
      <c r="Y164" t="str">
        <f t="shared" si="2"/>
        <v/>
      </c>
    </row>
    <row r="165" spans="1:25" x14ac:dyDescent="0.25">
      <c r="A165" s="5">
        <v>163</v>
      </c>
      <c r="B165" s="2">
        <v>42972</v>
      </c>
      <c r="C165" s="1">
        <v>233.51</v>
      </c>
      <c r="D165" s="1">
        <v>234.19</v>
      </c>
      <c r="E165" s="1">
        <v>233.02</v>
      </c>
      <c r="F165" s="1">
        <v>233.19</v>
      </c>
      <c r="G165" s="1">
        <f>testdata[[#This Row],[high]]-testdata[[#This Row],[low]]</f>
        <v>1.1699999999999875</v>
      </c>
      <c r="H165" s="1">
        <f>ABS(testdata[[#This Row],[high]]-F164)</f>
        <v>1.5500000000000114</v>
      </c>
      <c r="I165" s="1">
        <f>ABS(testdata[[#This Row],[low]]-F164)</f>
        <v>0.38000000000002387</v>
      </c>
      <c r="J165" s="1">
        <f>MAX(testdata[[#This Row],[H-L]:[|L-pC|]])</f>
        <v>1.5500000000000114</v>
      </c>
      <c r="K165" s="10">
        <f>(K164*20+testdata[[#This Row],[TR]])/21</f>
        <v>1.4913272545692045</v>
      </c>
      <c r="L165" s="1">
        <f>testdata[[#This Row],[close]]+Multiplier*testdata[[#This Row],[ATR]]</f>
        <v>237.66398176370762</v>
      </c>
      <c r="M165" s="1">
        <f>testdata[[#This Row],[close]]-Multiplier*testdata[[#This Row],[ATR]]</f>
        <v>228.71601823629237</v>
      </c>
      <c r="N165" s="1">
        <f>IF(OR(testdata[[#This Row],[UpperE]]&lt;N164,F164&gt;N164),testdata[[#This Row],[UpperE]],N164)</f>
        <v>235.80180579535624</v>
      </c>
      <c r="O165" s="1">
        <f>IF(OR(testdata[[#This Row],[LowerE]]&gt;O164,F164&lt;O164),testdata[[#This Row],[LowerE]],O164)</f>
        <v>229.50591311078799</v>
      </c>
      <c r="P165" s="7">
        <f>IF(S164=N164,testdata[[#This Row],[Upper]],testdata[[#This Row],[Lower]])</f>
        <v>235.80180579535624</v>
      </c>
      <c r="Q165" s="7">
        <f>IF(testdata[[#This Row],[AtrStop]]=testdata[[#This Row],[Upper]],testdata[[#This Row],[Upper]],NA())</f>
        <v>235.80180579535624</v>
      </c>
      <c r="R165" s="7" t="e">
        <f>IF(testdata[[#This Row],[AtrStop]]=testdata[[#This Row],[Lower]],testdata[[#This Row],[Lower]],NA())</f>
        <v>#N/A</v>
      </c>
      <c r="S165" s="19">
        <f>IF(testdata[[#This Row],[close]]&lt;=testdata[[#This Row],[STpot]],testdata[[#This Row],[Upper]],testdata[[#This Row],[Lower]])</f>
        <v>235.80180579535624</v>
      </c>
      <c r="U165" s="2">
        <v>42972</v>
      </c>
      <c r="V165" s="7">
        <v>235.80180580000001</v>
      </c>
      <c r="W165" s="7"/>
      <c r="X165" s="19">
        <v>235.80180580000001</v>
      </c>
      <c r="Y165" t="str">
        <f t="shared" si="2"/>
        <v/>
      </c>
    </row>
    <row r="166" spans="1:25" x14ac:dyDescent="0.25">
      <c r="A166" s="5">
        <v>164</v>
      </c>
      <c r="B166" s="2">
        <v>42975</v>
      </c>
      <c r="C166" s="1">
        <v>233.77</v>
      </c>
      <c r="D166" s="1">
        <v>233.8</v>
      </c>
      <c r="E166" s="1">
        <v>232.74</v>
      </c>
      <c r="F166" s="1">
        <v>233.2</v>
      </c>
      <c r="G166" s="1">
        <f>testdata[[#This Row],[high]]-testdata[[#This Row],[low]]</f>
        <v>1.0600000000000023</v>
      </c>
      <c r="H166" s="1">
        <f>ABS(testdata[[#This Row],[high]]-F165)</f>
        <v>0.61000000000001364</v>
      </c>
      <c r="I166" s="1">
        <f>ABS(testdata[[#This Row],[low]]-F165)</f>
        <v>0.44999999999998863</v>
      </c>
      <c r="J166" s="1">
        <f>MAX(testdata[[#This Row],[H-L]:[|L-pC|]])</f>
        <v>1.0600000000000023</v>
      </c>
      <c r="K166" s="10">
        <f>(K165*20+testdata[[#This Row],[TR]])/21</f>
        <v>1.4707878614944807</v>
      </c>
      <c r="L166" s="1">
        <f>testdata[[#This Row],[close]]+Multiplier*testdata[[#This Row],[ATR]]</f>
        <v>237.61236358448343</v>
      </c>
      <c r="M166" s="1">
        <f>testdata[[#This Row],[close]]-Multiplier*testdata[[#This Row],[ATR]]</f>
        <v>228.78763641551654</v>
      </c>
      <c r="N166" s="1">
        <f>IF(OR(testdata[[#This Row],[UpperE]]&lt;N165,F165&gt;N165),testdata[[#This Row],[UpperE]],N165)</f>
        <v>235.80180579535624</v>
      </c>
      <c r="O166" s="1">
        <f>IF(OR(testdata[[#This Row],[LowerE]]&gt;O165,F165&lt;O165),testdata[[#This Row],[LowerE]],O165)</f>
        <v>229.50591311078799</v>
      </c>
      <c r="P166" s="7">
        <f>IF(S165=N165,testdata[[#This Row],[Upper]],testdata[[#This Row],[Lower]])</f>
        <v>235.80180579535624</v>
      </c>
      <c r="Q166" s="7">
        <f>IF(testdata[[#This Row],[AtrStop]]=testdata[[#This Row],[Upper]],testdata[[#This Row],[Upper]],NA())</f>
        <v>235.80180579535624</v>
      </c>
      <c r="R166" s="7" t="e">
        <f>IF(testdata[[#This Row],[AtrStop]]=testdata[[#This Row],[Lower]],testdata[[#This Row],[Lower]],NA())</f>
        <v>#N/A</v>
      </c>
      <c r="S166" s="19">
        <f>IF(testdata[[#This Row],[close]]&lt;=testdata[[#This Row],[STpot]],testdata[[#This Row],[Upper]],testdata[[#This Row],[Lower]])</f>
        <v>235.80180579535624</v>
      </c>
      <c r="U166" s="2">
        <v>42975</v>
      </c>
      <c r="V166" s="7">
        <v>235.80180580000001</v>
      </c>
      <c r="W166" s="7"/>
      <c r="X166" s="19">
        <v>235.80180580000001</v>
      </c>
      <c r="Y166" t="str">
        <f t="shared" si="2"/>
        <v/>
      </c>
    </row>
    <row r="167" spans="1:25" x14ac:dyDescent="0.25">
      <c r="A167" s="5">
        <v>165</v>
      </c>
      <c r="B167" s="2">
        <v>42976</v>
      </c>
      <c r="C167" s="1">
        <v>231.76</v>
      </c>
      <c r="D167" s="1">
        <v>233.75</v>
      </c>
      <c r="E167" s="1">
        <v>231.63</v>
      </c>
      <c r="F167" s="1">
        <v>233.46</v>
      </c>
      <c r="G167" s="1">
        <f>testdata[[#This Row],[high]]-testdata[[#This Row],[low]]</f>
        <v>2.1200000000000045</v>
      </c>
      <c r="H167" s="1">
        <f>ABS(testdata[[#This Row],[high]]-F166)</f>
        <v>0.55000000000001137</v>
      </c>
      <c r="I167" s="1">
        <f>ABS(testdata[[#This Row],[low]]-F166)</f>
        <v>1.5699999999999932</v>
      </c>
      <c r="J167" s="1">
        <f>MAX(testdata[[#This Row],[H-L]:[|L-pC|]])</f>
        <v>2.1200000000000045</v>
      </c>
      <c r="K167" s="10">
        <f>(K166*20+testdata[[#This Row],[TR]])/21</f>
        <v>1.501702725232839</v>
      </c>
      <c r="L167" s="1">
        <f>testdata[[#This Row],[close]]+Multiplier*testdata[[#This Row],[ATR]]</f>
        <v>237.96510817569853</v>
      </c>
      <c r="M167" s="1">
        <f>testdata[[#This Row],[close]]-Multiplier*testdata[[#This Row],[ATR]]</f>
        <v>228.95489182430148</v>
      </c>
      <c r="N167" s="1">
        <f>IF(OR(testdata[[#This Row],[UpperE]]&lt;N166,F166&gt;N166),testdata[[#This Row],[UpperE]],N166)</f>
        <v>235.80180579535624</v>
      </c>
      <c r="O167" s="1">
        <f>IF(OR(testdata[[#This Row],[LowerE]]&gt;O166,F166&lt;O166),testdata[[#This Row],[LowerE]],O166)</f>
        <v>229.50591311078799</v>
      </c>
      <c r="P167" s="7">
        <f>IF(S166=N166,testdata[[#This Row],[Upper]],testdata[[#This Row],[Lower]])</f>
        <v>235.80180579535624</v>
      </c>
      <c r="Q167" s="7">
        <f>IF(testdata[[#This Row],[AtrStop]]=testdata[[#This Row],[Upper]],testdata[[#This Row],[Upper]],NA())</f>
        <v>235.80180579535624</v>
      </c>
      <c r="R167" s="7" t="e">
        <f>IF(testdata[[#This Row],[AtrStop]]=testdata[[#This Row],[Lower]],testdata[[#This Row],[Lower]],NA())</f>
        <v>#N/A</v>
      </c>
      <c r="S167" s="19">
        <f>IF(testdata[[#This Row],[close]]&lt;=testdata[[#This Row],[STpot]],testdata[[#This Row],[Upper]],testdata[[#This Row],[Lower]])</f>
        <v>235.80180579535624</v>
      </c>
      <c r="U167" s="2">
        <v>42976</v>
      </c>
      <c r="V167" s="7">
        <v>235.80180580000001</v>
      </c>
      <c r="W167" s="7"/>
      <c r="X167" s="19">
        <v>235.80180580000001</v>
      </c>
      <c r="Y167" t="str">
        <f t="shared" si="2"/>
        <v/>
      </c>
    </row>
    <row r="168" spans="1:25" x14ac:dyDescent="0.25">
      <c r="A168" s="5">
        <v>166</v>
      </c>
      <c r="B168" s="2">
        <v>42977</v>
      </c>
      <c r="C168" s="1">
        <v>233.44</v>
      </c>
      <c r="D168" s="1">
        <v>234.87</v>
      </c>
      <c r="E168" s="1">
        <v>233.24</v>
      </c>
      <c r="F168" s="1">
        <v>234.57</v>
      </c>
      <c r="G168" s="1">
        <f>testdata[[#This Row],[high]]-testdata[[#This Row],[low]]</f>
        <v>1.6299999999999955</v>
      </c>
      <c r="H168" s="1">
        <f>ABS(testdata[[#This Row],[high]]-F167)</f>
        <v>1.4099999999999966</v>
      </c>
      <c r="I168" s="1">
        <f>ABS(testdata[[#This Row],[low]]-F167)</f>
        <v>0.21999999999999886</v>
      </c>
      <c r="J168" s="1">
        <f>MAX(testdata[[#This Row],[H-L]:[|L-pC|]])</f>
        <v>1.6299999999999955</v>
      </c>
      <c r="K168" s="10">
        <f>(K167*20+testdata[[#This Row],[TR]])/21</f>
        <v>1.5078121192693703</v>
      </c>
      <c r="L168" s="1">
        <f>testdata[[#This Row],[close]]+Multiplier*testdata[[#This Row],[ATR]]</f>
        <v>239.09343635780812</v>
      </c>
      <c r="M168" s="1">
        <f>testdata[[#This Row],[close]]-Multiplier*testdata[[#This Row],[ATR]]</f>
        <v>230.04656364219187</v>
      </c>
      <c r="N168" s="1">
        <f>IF(OR(testdata[[#This Row],[UpperE]]&lt;N167,F167&gt;N167),testdata[[#This Row],[UpperE]],N167)</f>
        <v>235.80180579535624</v>
      </c>
      <c r="O168" s="1">
        <f>IF(OR(testdata[[#This Row],[LowerE]]&gt;O167,F167&lt;O167),testdata[[#This Row],[LowerE]],O167)</f>
        <v>230.04656364219187</v>
      </c>
      <c r="P168" s="7">
        <f>IF(S167=N167,testdata[[#This Row],[Upper]],testdata[[#This Row],[Lower]])</f>
        <v>235.80180579535624</v>
      </c>
      <c r="Q168" s="7">
        <f>IF(testdata[[#This Row],[AtrStop]]=testdata[[#This Row],[Upper]],testdata[[#This Row],[Upper]],NA())</f>
        <v>235.80180579535624</v>
      </c>
      <c r="R168" s="7" t="e">
        <f>IF(testdata[[#This Row],[AtrStop]]=testdata[[#This Row],[Lower]],testdata[[#This Row],[Lower]],NA())</f>
        <v>#N/A</v>
      </c>
      <c r="S168" s="19">
        <f>IF(testdata[[#This Row],[close]]&lt;=testdata[[#This Row],[STpot]],testdata[[#This Row],[Upper]],testdata[[#This Row],[Lower]])</f>
        <v>235.80180579535624</v>
      </c>
      <c r="U168" s="2">
        <v>42977</v>
      </c>
      <c r="V168" s="7">
        <v>235.80180580000001</v>
      </c>
      <c r="W168" s="7"/>
      <c r="X168" s="19">
        <v>235.80180580000001</v>
      </c>
      <c r="Y168" t="str">
        <f t="shared" si="2"/>
        <v/>
      </c>
    </row>
    <row r="169" spans="1:25" x14ac:dyDescent="0.25">
      <c r="A169" s="5">
        <v>167</v>
      </c>
      <c r="B169" s="2">
        <v>42978</v>
      </c>
      <c r="C169" s="1">
        <v>235.25</v>
      </c>
      <c r="D169" s="1">
        <v>236.25</v>
      </c>
      <c r="E169" s="1">
        <v>234.61</v>
      </c>
      <c r="F169" s="1">
        <v>235.98</v>
      </c>
      <c r="G169" s="1">
        <f>testdata[[#This Row],[high]]-testdata[[#This Row],[low]]</f>
        <v>1.6399999999999864</v>
      </c>
      <c r="H169" s="1">
        <f>ABS(testdata[[#This Row],[high]]-F168)</f>
        <v>1.6800000000000068</v>
      </c>
      <c r="I169" s="1">
        <f>ABS(testdata[[#This Row],[low]]-F168)</f>
        <v>4.0000000000020464E-2</v>
      </c>
      <c r="J169" s="1">
        <f>MAX(testdata[[#This Row],[H-L]:[|L-pC|]])</f>
        <v>1.6800000000000068</v>
      </c>
      <c r="K169" s="10">
        <f>(K168*20+testdata[[#This Row],[TR]])/21</f>
        <v>1.5160115421613054</v>
      </c>
      <c r="L169" s="1">
        <f>testdata[[#This Row],[close]]+Multiplier*testdata[[#This Row],[ATR]]</f>
        <v>240.5280346264839</v>
      </c>
      <c r="M169" s="1">
        <f>testdata[[#This Row],[close]]-Multiplier*testdata[[#This Row],[ATR]]</f>
        <v>231.43196537351608</v>
      </c>
      <c r="N169" s="1">
        <f>IF(OR(testdata[[#This Row],[UpperE]]&lt;N168,F168&gt;N168),testdata[[#This Row],[UpperE]],N168)</f>
        <v>235.80180579535624</v>
      </c>
      <c r="O169" s="1">
        <f>IF(OR(testdata[[#This Row],[LowerE]]&gt;O168,F168&lt;O168),testdata[[#This Row],[LowerE]],O168)</f>
        <v>231.43196537351608</v>
      </c>
      <c r="P169" s="7">
        <f>IF(S168=N168,testdata[[#This Row],[Upper]],testdata[[#This Row],[Lower]])</f>
        <v>235.80180579535624</v>
      </c>
      <c r="Q169" s="7" t="e">
        <f>IF(testdata[[#This Row],[AtrStop]]=testdata[[#This Row],[Upper]],testdata[[#This Row],[Upper]],NA())</f>
        <v>#N/A</v>
      </c>
      <c r="R169" s="7">
        <f>IF(testdata[[#This Row],[AtrStop]]=testdata[[#This Row],[Lower]],testdata[[#This Row],[Lower]],NA())</f>
        <v>231.43196537351608</v>
      </c>
      <c r="S169" s="19">
        <f>IF(testdata[[#This Row],[close]]&lt;=testdata[[#This Row],[STpot]],testdata[[#This Row],[Upper]],testdata[[#This Row],[Lower]])</f>
        <v>231.43196537351608</v>
      </c>
      <c r="U169" s="2">
        <v>42978</v>
      </c>
      <c r="V169" s="7"/>
      <c r="W169" s="7">
        <v>231.43196537</v>
      </c>
      <c r="X169" s="19">
        <v>231.43196537</v>
      </c>
      <c r="Y169" t="str">
        <f t="shared" si="2"/>
        <v/>
      </c>
    </row>
    <row r="170" spans="1:25" x14ac:dyDescent="0.25">
      <c r="A170" s="5">
        <v>168</v>
      </c>
      <c r="B170" s="2">
        <v>42979</v>
      </c>
      <c r="C170" s="1">
        <v>236.39</v>
      </c>
      <c r="D170" s="1">
        <v>236.78</v>
      </c>
      <c r="E170" s="1">
        <v>236.15</v>
      </c>
      <c r="F170" s="1">
        <v>236.31</v>
      </c>
      <c r="G170" s="1">
        <f>testdata[[#This Row],[high]]-testdata[[#This Row],[low]]</f>
        <v>0.62999999999999545</v>
      </c>
      <c r="H170" s="1">
        <f>ABS(testdata[[#This Row],[high]]-F169)</f>
        <v>0.80000000000001137</v>
      </c>
      <c r="I170" s="1">
        <f>ABS(testdata[[#This Row],[low]]-F169)</f>
        <v>0.17000000000001592</v>
      </c>
      <c r="J170" s="1">
        <f>MAX(testdata[[#This Row],[H-L]:[|L-pC|]])</f>
        <v>0.80000000000001137</v>
      </c>
      <c r="K170" s="10">
        <f>(K169*20+testdata[[#This Row],[TR]])/21</f>
        <v>1.4819157544393389</v>
      </c>
      <c r="L170" s="1">
        <f>testdata[[#This Row],[close]]+Multiplier*testdata[[#This Row],[ATR]]</f>
        <v>240.75574726331803</v>
      </c>
      <c r="M170" s="1">
        <f>testdata[[#This Row],[close]]-Multiplier*testdata[[#This Row],[ATR]]</f>
        <v>231.86425273668198</v>
      </c>
      <c r="N170" s="1">
        <f>IF(OR(testdata[[#This Row],[UpperE]]&lt;N169,F169&gt;N169),testdata[[#This Row],[UpperE]],N169)</f>
        <v>240.75574726331803</v>
      </c>
      <c r="O170" s="1">
        <f>IF(OR(testdata[[#This Row],[LowerE]]&gt;O169,F169&lt;O169),testdata[[#This Row],[LowerE]],O169)</f>
        <v>231.86425273668198</v>
      </c>
      <c r="P170" s="7">
        <f>IF(S169=N169,testdata[[#This Row],[Upper]],testdata[[#This Row],[Lower]])</f>
        <v>231.86425273668198</v>
      </c>
      <c r="Q170" s="7" t="e">
        <f>IF(testdata[[#This Row],[AtrStop]]=testdata[[#This Row],[Upper]],testdata[[#This Row],[Upper]],NA())</f>
        <v>#N/A</v>
      </c>
      <c r="R170" s="7">
        <f>IF(testdata[[#This Row],[AtrStop]]=testdata[[#This Row],[Lower]],testdata[[#This Row],[Lower]],NA())</f>
        <v>231.86425273668198</v>
      </c>
      <c r="S170" s="19">
        <f>IF(testdata[[#This Row],[close]]&lt;=testdata[[#This Row],[STpot]],testdata[[#This Row],[Upper]],testdata[[#This Row],[Lower]])</f>
        <v>231.86425273668198</v>
      </c>
      <c r="U170" s="2">
        <v>42979</v>
      </c>
      <c r="V170" s="7"/>
      <c r="W170" s="7">
        <v>231.86425274000001</v>
      </c>
      <c r="X170" s="19">
        <v>231.86425274000001</v>
      </c>
      <c r="Y170" t="str">
        <f t="shared" si="2"/>
        <v/>
      </c>
    </row>
    <row r="171" spans="1:25" x14ac:dyDescent="0.25">
      <c r="A171" s="5">
        <v>169</v>
      </c>
      <c r="B171" s="2">
        <v>42983</v>
      </c>
      <c r="C171" s="1">
        <v>235.76</v>
      </c>
      <c r="D171" s="1">
        <v>236.01</v>
      </c>
      <c r="E171" s="1">
        <v>233.56</v>
      </c>
      <c r="F171" s="1">
        <v>234.62</v>
      </c>
      <c r="G171" s="1">
        <f>testdata[[#This Row],[high]]-testdata[[#This Row],[low]]</f>
        <v>2.4499999999999886</v>
      </c>
      <c r="H171" s="1">
        <f>ABS(testdata[[#This Row],[high]]-F170)</f>
        <v>0.30000000000001137</v>
      </c>
      <c r="I171" s="1">
        <f>ABS(testdata[[#This Row],[low]]-F170)</f>
        <v>2.75</v>
      </c>
      <c r="J171" s="1">
        <f>MAX(testdata[[#This Row],[H-L]:[|L-pC|]])</f>
        <v>2.75</v>
      </c>
      <c r="K171" s="10">
        <f>(K170*20+testdata[[#This Row],[TR]])/21</f>
        <v>1.5423007185136559</v>
      </c>
      <c r="L171" s="1">
        <f>testdata[[#This Row],[close]]+Multiplier*testdata[[#This Row],[ATR]]</f>
        <v>239.24690215554097</v>
      </c>
      <c r="M171" s="1">
        <f>testdata[[#This Row],[close]]-Multiplier*testdata[[#This Row],[ATR]]</f>
        <v>229.99309784445904</v>
      </c>
      <c r="N171" s="1">
        <f>IF(OR(testdata[[#This Row],[UpperE]]&lt;N170,F170&gt;N170),testdata[[#This Row],[UpperE]],N170)</f>
        <v>239.24690215554097</v>
      </c>
      <c r="O171" s="1">
        <f>IF(OR(testdata[[#This Row],[LowerE]]&gt;O170,F170&lt;O170),testdata[[#This Row],[LowerE]],O170)</f>
        <v>231.86425273668198</v>
      </c>
      <c r="P171" s="7">
        <f>IF(S170=N170,testdata[[#This Row],[Upper]],testdata[[#This Row],[Lower]])</f>
        <v>231.86425273668198</v>
      </c>
      <c r="Q171" s="7" t="e">
        <f>IF(testdata[[#This Row],[AtrStop]]=testdata[[#This Row],[Upper]],testdata[[#This Row],[Upper]],NA())</f>
        <v>#N/A</v>
      </c>
      <c r="R171" s="7">
        <f>IF(testdata[[#This Row],[AtrStop]]=testdata[[#This Row],[Lower]],testdata[[#This Row],[Lower]],NA())</f>
        <v>231.86425273668198</v>
      </c>
      <c r="S171" s="19">
        <f>IF(testdata[[#This Row],[close]]&lt;=testdata[[#This Row],[STpot]],testdata[[#This Row],[Upper]],testdata[[#This Row],[Lower]])</f>
        <v>231.86425273668198</v>
      </c>
      <c r="U171" s="2">
        <v>42983</v>
      </c>
      <c r="V171" s="7"/>
      <c r="W171" s="7">
        <v>231.86425274000001</v>
      </c>
      <c r="X171" s="19">
        <v>231.86425274000001</v>
      </c>
      <c r="Y171" t="str">
        <f t="shared" si="2"/>
        <v/>
      </c>
    </row>
    <row r="172" spans="1:25" x14ac:dyDescent="0.25">
      <c r="A172" s="5">
        <v>170</v>
      </c>
      <c r="B172" s="2">
        <v>42984</v>
      </c>
      <c r="C172" s="1">
        <v>235.36</v>
      </c>
      <c r="D172" s="1">
        <v>235.78</v>
      </c>
      <c r="E172" s="1">
        <v>234.78</v>
      </c>
      <c r="F172" s="1">
        <v>235.42</v>
      </c>
      <c r="G172" s="1">
        <f>testdata[[#This Row],[high]]-testdata[[#This Row],[low]]</f>
        <v>1</v>
      </c>
      <c r="H172" s="1">
        <f>ABS(testdata[[#This Row],[high]]-F171)</f>
        <v>1.1599999999999966</v>
      </c>
      <c r="I172" s="1">
        <f>ABS(testdata[[#This Row],[low]]-F171)</f>
        <v>0.15999999999999659</v>
      </c>
      <c r="J172" s="1">
        <f>MAX(testdata[[#This Row],[H-L]:[|L-pC|]])</f>
        <v>1.1599999999999966</v>
      </c>
      <c r="K172" s="10">
        <f>(K171*20+testdata[[#This Row],[TR]])/21</f>
        <v>1.5240959223939579</v>
      </c>
      <c r="L172" s="1">
        <f>testdata[[#This Row],[close]]+Multiplier*testdata[[#This Row],[ATR]]</f>
        <v>239.99228776718186</v>
      </c>
      <c r="M172" s="1">
        <f>testdata[[#This Row],[close]]-Multiplier*testdata[[#This Row],[ATR]]</f>
        <v>230.84771223281811</v>
      </c>
      <c r="N172" s="1">
        <f>IF(OR(testdata[[#This Row],[UpperE]]&lt;N171,F171&gt;N171),testdata[[#This Row],[UpperE]],N171)</f>
        <v>239.24690215554097</v>
      </c>
      <c r="O172" s="1">
        <f>IF(OR(testdata[[#This Row],[LowerE]]&gt;O171,F171&lt;O171),testdata[[#This Row],[LowerE]],O171)</f>
        <v>231.86425273668198</v>
      </c>
      <c r="P172" s="7">
        <f>IF(S171=N171,testdata[[#This Row],[Upper]],testdata[[#This Row],[Lower]])</f>
        <v>231.86425273668198</v>
      </c>
      <c r="Q172" s="7" t="e">
        <f>IF(testdata[[#This Row],[AtrStop]]=testdata[[#This Row],[Upper]],testdata[[#This Row],[Upper]],NA())</f>
        <v>#N/A</v>
      </c>
      <c r="R172" s="7">
        <f>IF(testdata[[#This Row],[AtrStop]]=testdata[[#This Row],[Lower]],testdata[[#This Row],[Lower]],NA())</f>
        <v>231.86425273668198</v>
      </c>
      <c r="S172" s="19">
        <f>IF(testdata[[#This Row],[close]]&lt;=testdata[[#This Row],[STpot]],testdata[[#This Row],[Upper]],testdata[[#This Row],[Lower]])</f>
        <v>231.86425273668198</v>
      </c>
      <c r="U172" s="2">
        <v>42984</v>
      </c>
      <c r="V172" s="7"/>
      <c r="W172" s="7">
        <v>231.86425274000001</v>
      </c>
      <c r="X172" s="19">
        <v>231.86425274000001</v>
      </c>
      <c r="Y172" t="str">
        <f t="shared" si="2"/>
        <v/>
      </c>
    </row>
    <row r="173" spans="1:25" x14ac:dyDescent="0.25">
      <c r="A173" s="5">
        <v>171</v>
      </c>
      <c r="B173" s="2">
        <v>42985</v>
      </c>
      <c r="C173" s="1">
        <v>235.75</v>
      </c>
      <c r="D173" s="1">
        <v>235.77</v>
      </c>
      <c r="E173" s="1">
        <v>234.94</v>
      </c>
      <c r="F173" s="1">
        <v>235.39</v>
      </c>
      <c r="G173" s="1">
        <f>testdata[[#This Row],[high]]-testdata[[#This Row],[low]]</f>
        <v>0.83000000000001251</v>
      </c>
      <c r="H173" s="1">
        <f>ABS(testdata[[#This Row],[high]]-F172)</f>
        <v>0.35000000000002274</v>
      </c>
      <c r="I173" s="1">
        <f>ABS(testdata[[#This Row],[low]]-F172)</f>
        <v>0.47999999999998977</v>
      </c>
      <c r="J173" s="1">
        <f>MAX(testdata[[#This Row],[H-L]:[|L-pC|]])</f>
        <v>0.83000000000001251</v>
      </c>
      <c r="K173" s="10">
        <f>(K172*20+testdata[[#This Row],[TR]])/21</f>
        <v>1.4910437356132937</v>
      </c>
      <c r="L173" s="1">
        <f>testdata[[#This Row],[close]]+Multiplier*testdata[[#This Row],[ATR]]</f>
        <v>239.86313120683985</v>
      </c>
      <c r="M173" s="1">
        <f>testdata[[#This Row],[close]]-Multiplier*testdata[[#This Row],[ATR]]</f>
        <v>230.91686879316012</v>
      </c>
      <c r="N173" s="1">
        <f>IF(OR(testdata[[#This Row],[UpperE]]&lt;N172,F172&gt;N172),testdata[[#This Row],[UpperE]],N172)</f>
        <v>239.24690215554097</v>
      </c>
      <c r="O173" s="1">
        <f>IF(OR(testdata[[#This Row],[LowerE]]&gt;O172,F172&lt;O172),testdata[[#This Row],[LowerE]],O172)</f>
        <v>231.86425273668198</v>
      </c>
      <c r="P173" s="7">
        <f>IF(S172=N172,testdata[[#This Row],[Upper]],testdata[[#This Row],[Lower]])</f>
        <v>231.86425273668198</v>
      </c>
      <c r="Q173" s="7" t="e">
        <f>IF(testdata[[#This Row],[AtrStop]]=testdata[[#This Row],[Upper]],testdata[[#This Row],[Upper]],NA())</f>
        <v>#N/A</v>
      </c>
      <c r="R173" s="7">
        <f>IF(testdata[[#This Row],[AtrStop]]=testdata[[#This Row],[Lower]],testdata[[#This Row],[Lower]],NA())</f>
        <v>231.86425273668198</v>
      </c>
      <c r="S173" s="19">
        <f>IF(testdata[[#This Row],[close]]&lt;=testdata[[#This Row],[STpot]],testdata[[#This Row],[Upper]],testdata[[#This Row],[Lower]])</f>
        <v>231.86425273668198</v>
      </c>
      <c r="U173" s="2">
        <v>42985</v>
      </c>
      <c r="V173" s="7"/>
      <c r="W173" s="7">
        <v>231.86425274000001</v>
      </c>
      <c r="X173" s="19">
        <v>231.86425274000001</v>
      </c>
      <c r="Y173" t="str">
        <f t="shared" si="2"/>
        <v/>
      </c>
    </row>
    <row r="174" spans="1:25" x14ac:dyDescent="0.25">
      <c r="A174" s="5">
        <v>172</v>
      </c>
      <c r="B174" s="2">
        <v>42986</v>
      </c>
      <c r="C174" s="1">
        <v>235.07</v>
      </c>
      <c r="D174" s="1">
        <v>235.62</v>
      </c>
      <c r="E174" s="1">
        <v>234.85</v>
      </c>
      <c r="F174" s="1">
        <v>235.11</v>
      </c>
      <c r="G174" s="1">
        <f>testdata[[#This Row],[high]]-testdata[[#This Row],[low]]</f>
        <v>0.77000000000001023</v>
      </c>
      <c r="H174" s="1">
        <f>ABS(testdata[[#This Row],[high]]-F173)</f>
        <v>0.23000000000001819</v>
      </c>
      <c r="I174" s="1">
        <f>ABS(testdata[[#This Row],[low]]-F173)</f>
        <v>0.53999999999999204</v>
      </c>
      <c r="J174" s="1">
        <f>MAX(testdata[[#This Row],[H-L]:[|L-pC|]])</f>
        <v>0.77000000000001023</v>
      </c>
      <c r="K174" s="10">
        <f>(K173*20+testdata[[#This Row],[TR]])/21</f>
        <v>1.456708319631709</v>
      </c>
      <c r="L174" s="1">
        <f>testdata[[#This Row],[close]]+Multiplier*testdata[[#This Row],[ATR]]</f>
        <v>239.48012495889515</v>
      </c>
      <c r="M174" s="1">
        <f>testdata[[#This Row],[close]]-Multiplier*testdata[[#This Row],[ATR]]</f>
        <v>230.73987504110488</v>
      </c>
      <c r="N174" s="1">
        <f>IF(OR(testdata[[#This Row],[UpperE]]&lt;N173,F173&gt;N173),testdata[[#This Row],[UpperE]],N173)</f>
        <v>239.24690215554097</v>
      </c>
      <c r="O174" s="1">
        <f>IF(OR(testdata[[#This Row],[LowerE]]&gt;O173,F173&lt;O173),testdata[[#This Row],[LowerE]],O173)</f>
        <v>231.86425273668198</v>
      </c>
      <c r="P174" s="7">
        <f>IF(S173=N173,testdata[[#This Row],[Upper]],testdata[[#This Row],[Lower]])</f>
        <v>231.86425273668198</v>
      </c>
      <c r="Q174" s="7" t="e">
        <f>IF(testdata[[#This Row],[AtrStop]]=testdata[[#This Row],[Upper]],testdata[[#This Row],[Upper]],NA())</f>
        <v>#N/A</v>
      </c>
      <c r="R174" s="7">
        <f>IF(testdata[[#This Row],[AtrStop]]=testdata[[#This Row],[Lower]],testdata[[#This Row],[Lower]],NA())</f>
        <v>231.86425273668198</v>
      </c>
      <c r="S174" s="19">
        <f>IF(testdata[[#This Row],[close]]&lt;=testdata[[#This Row],[STpot]],testdata[[#This Row],[Upper]],testdata[[#This Row],[Lower]])</f>
        <v>231.86425273668198</v>
      </c>
      <c r="U174" s="2">
        <v>42986</v>
      </c>
      <c r="V174" s="7"/>
      <c r="W174" s="7">
        <v>231.86425274000001</v>
      </c>
      <c r="X174" s="19">
        <v>231.86425274000001</v>
      </c>
      <c r="Y174" t="str">
        <f t="shared" si="2"/>
        <v/>
      </c>
    </row>
    <row r="175" spans="1:25" x14ac:dyDescent="0.25">
      <c r="A175" s="5">
        <v>173</v>
      </c>
      <c r="B175" s="2">
        <v>42989</v>
      </c>
      <c r="C175" s="1">
        <v>236.51</v>
      </c>
      <c r="D175" s="1">
        <v>237.71</v>
      </c>
      <c r="E175" s="1">
        <v>236.49</v>
      </c>
      <c r="F175" s="1">
        <v>237.62</v>
      </c>
      <c r="G175" s="1">
        <f>testdata[[#This Row],[high]]-testdata[[#This Row],[low]]</f>
        <v>1.2199999999999989</v>
      </c>
      <c r="H175" s="1">
        <f>ABS(testdata[[#This Row],[high]]-F174)</f>
        <v>2.5999999999999943</v>
      </c>
      <c r="I175" s="1">
        <f>ABS(testdata[[#This Row],[low]]-F174)</f>
        <v>1.3799999999999955</v>
      </c>
      <c r="J175" s="1">
        <f>MAX(testdata[[#This Row],[H-L]:[|L-pC|]])</f>
        <v>2.5999999999999943</v>
      </c>
      <c r="K175" s="10">
        <f>(K174*20+testdata[[#This Row],[TR]])/21</f>
        <v>1.5111507806016273</v>
      </c>
      <c r="L175" s="1">
        <f>testdata[[#This Row],[close]]+Multiplier*testdata[[#This Row],[ATR]]</f>
        <v>242.15345234180489</v>
      </c>
      <c r="M175" s="1">
        <f>testdata[[#This Row],[close]]-Multiplier*testdata[[#This Row],[ATR]]</f>
        <v>233.08654765819512</v>
      </c>
      <c r="N175" s="1">
        <f>IF(OR(testdata[[#This Row],[UpperE]]&lt;N174,F174&gt;N174),testdata[[#This Row],[UpperE]],N174)</f>
        <v>239.24690215554097</v>
      </c>
      <c r="O175" s="1">
        <f>IF(OR(testdata[[#This Row],[LowerE]]&gt;O174,F174&lt;O174),testdata[[#This Row],[LowerE]],O174)</f>
        <v>233.08654765819512</v>
      </c>
      <c r="P175" s="7">
        <f>IF(S174=N174,testdata[[#This Row],[Upper]],testdata[[#This Row],[Lower]])</f>
        <v>233.08654765819512</v>
      </c>
      <c r="Q175" s="7" t="e">
        <f>IF(testdata[[#This Row],[AtrStop]]=testdata[[#This Row],[Upper]],testdata[[#This Row],[Upper]],NA())</f>
        <v>#N/A</v>
      </c>
      <c r="R175" s="7">
        <f>IF(testdata[[#This Row],[AtrStop]]=testdata[[#This Row],[Lower]],testdata[[#This Row],[Lower]],NA())</f>
        <v>233.08654765819512</v>
      </c>
      <c r="S175" s="19">
        <f>IF(testdata[[#This Row],[close]]&lt;=testdata[[#This Row],[STpot]],testdata[[#This Row],[Upper]],testdata[[#This Row],[Lower]])</f>
        <v>233.08654765819512</v>
      </c>
      <c r="U175" s="2">
        <v>42989</v>
      </c>
      <c r="V175" s="7"/>
      <c r="W175" s="7">
        <v>233.08654766000001</v>
      </c>
      <c r="X175" s="19">
        <v>233.08654766000001</v>
      </c>
      <c r="Y175" t="str">
        <f t="shared" si="2"/>
        <v/>
      </c>
    </row>
    <row r="176" spans="1:25" x14ac:dyDescent="0.25">
      <c r="A176" s="5">
        <v>174</v>
      </c>
      <c r="B176" s="2">
        <v>42990</v>
      </c>
      <c r="C176" s="1">
        <v>238.02</v>
      </c>
      <c r="D176" s="1">
        <v>238.46</v>
      </c>
      <c r="E176" s="1">
        <v>237.82</v>
      </c>
      <c r="F176" s="1">
        <v>238.42</v>
      </c>
      <c r="G176" s="1">
        <f>testdata[[#This Row],[high]]-testdata[[#This Row],[low]]</f>
        <v>0.64000000000001478</v>
      </c>
      <c r="H176" s="1">
        <f>ABS(testdata[[#This Row],[high]]-F175)</f>
        <v>0.84000000000000341</v>
      </c>
      <c r="I176" s="1">
        <f>ABS(testdata[[#This Row],[low]]-F175)</f>
        <v>0.19999999999998863</v>
      </c>
      <c r="J176" s="1">
        <f>MAX(testdata[[#This Row],[H-L]:[|L-pC|]])</f>
        <v>0.84000000000000341</v>
      </c>
      <c r="K176" s="10">
        <f>(K175*20+testdata[[#This Row],[TR]])/21</f>
        <v>1.4791912196205976</v>
      </c>
      <c r="L176" s="1">
        <f>testdata[[#This Row],[close]]+Multiplier*testdata[[#This Row],[ATR]]</f>
        <v>242.85757365886178</v>
      </c>
      <c r="M176" s="1">
        <f>testdata[[#This Row],[close]]-Multiplier*testdata[[#This Row],[ATR]]</f>
        <v>233.98242634113819</v>
      </c>
      <c r="N176" s="1">
        <f>IF(OR(testdata[[#This Row],[UpperE]]&lt;N175,F175&gt;N175),testdata[[#This Row],[UpperE]],N175)</f>
        <v>239.24690215554097</v>
      </c>
      <c r="O176" s="1">
        <f>IF(OR(testdata[[#This Row],[LowerE]]&gt;O175,F175&lt;O175),testdata[[#This Row],[LowerE]],O175)</f>
        <v>233.98242634113819</v>
      </c>
      <c r="P176" s="7">
        <f>IF(S175=N175,testdata[[#This Row],[Upper]],testdata[[#This Row],[Lower]])</f>
        <v>233.98242634113819</v>
      </c>
      <c r="Q176" s="7" t="e">
        <f>IF(testdata[[#This Row],[AtrStop]]=testdata[[#This Row],[Upper]],testdata[[#This Row],[Upper]],NA())</f>
        <v>#N/A</v>
      </c>
      <c r="R176" s="7">
        <f>IF(testdata[[#This Row],[AtrStop]]=testdata[[#This Row],[Lower]],testdata[[#This Row],[Lower]],NA())</f>
        <v>233.98242634113819</v>
      </c>
      <c r="S176" s="19">
        <f>IF(testdata[[#This Row],[close]]&lt;=testdata[[#This Row],[STpot]],testdata[[#This Row],[Upper]],testdata[[#This Row],[Lower]])</f>
        <v>233.98242634113819</v>
      </c>
      <c r="U176" s="2">
        <v>42990</v>
      </c>
      <c r="V176" s="7"/>
      <c r="W176" s="7">
        <v>233.98242633999999</v>
      </c>
      <c r="X176" s="19">
        <v>233.98242633999999</v>
      </c>
      <c r="Y176" t="str">
        <f t="shared" si="2"/>
        <v/>
      </c>
    </row>
    <row r="177" spans="1:25" x14ac:dyDescent="0.25">
      <c r="A177" s="5">
        <v>175</v>
      </c>
      <c r="B177" s="2">
        <v>42991</v>
      </c>
      <c r="C177" s="1">
        <v>238.11</v>
      </c>
      <c r="D177" s="1">
        <v>238.57</v>
      </c>
      <c r="E177" s="1">
        <v>237.98</v>
      </c>
      <c r="F177" s="1">
        <v>238.54</v>
      </c>
      <c r="G177" s="1">
        <f>testdata[[#This Row],[high]]-testdata[[#This Row],[low]]</f>
        <v>0.59000000000000341</v>
      </c>
      <c r="H177" s="1">
        <f>ABS(testdata[[#This Row],[high]]-F176)</f>
        <v>0.15000000000000568</v>
      </c>
      <c r="I177" s="1">
        <f>ABS(testdata[[#This Row],[low]]-F176)</f>
        <v>0.43999999999999773</v>
      </c>
      <c r="J177" s="1">
        <f>MAX(testdata[[#This Row],[H-L]:[|L-pC|]])</f>
        <v>0.59000000000000341</v>
      </c>
      <c r="K177" s="10">
        <f>(K176*20+testdata[[#This Row],[TR]])/21</f>
        <v>1.4368487805910455</v>
      </c>
      <c r="L177" s="1">
        <f>testdata[[#This Row],[close]]+Multiplier*testdata[[#This Row],[ATR]]</f>
        <v>242.85054634177314</v>
      </c>
      <c r="M177" s="1">
        <f>testdata[[#This Row],[close]]-Multiplier*testdata[[#This Row],[ATR]]</f>
        <v>234.22945365822684</v>
      </c>
      <c r="N177" s="1">
        <f>IF(OR(testdata[[#This Row],[UpperE]]&lt;N176,F176&gt;N176),testdata[[#This Row],[UpperE]],N176)</f>
        <v>239.24690215554097</v>
      </c>
      <c r="O177" s="1">
        <f>IF(OR(testdata[[#This Row],[LowerE]]&gt;O176,F176&lt;O176),testdata[[#This Row],[LowerE]],O176)</f>
        <v>234.22945365822684</v>
      </c>
      <c r="P177" s="7">
        <f>IF(S176=N176,testdata[[#This Row],[Upper]],testdata[[#This Row],[Lower]])</f>
        <v>234.22945365822684</v>
      </c>
      <c r="Q177" s="7" t="e">
        <f>IF(testdata[[#This Row],[AtrStop]]=testdata[[#This Row],[Upper]],testdata[[#This Row],[Upper]],NA())</f>
        <v>#N/A</v>
      </c>
      <c r="R177" s="7">
        <f>IF(testdata[[#This Row],[AtrStop]]=testdata[[#This Row],[Lower]],testdata[[#This Row],[Lower]],NA())</f>
        <v>234.22945365822684</v>
      </c>
      <c r="S177" s="19">
        <f>IF(testdata[[#This Row],[close]]&lt;=testdata[[#This Row],[STpot]],testdata[[#This Row],[Upper]],testdata[[#This Row],[Lower]])</f>
        <v>234.22945365822684</v>
      </c>
      <c r="U177" s="2">
        <v>42991</v>
      </c>
      <c r="V177" s="7"/>
      <c r="W177" s="7">
        <v>234.22945365999999</v>
      </c>
      <c r="X177" s="19">
        <v>234.22945365999999</v>
      </c>
      <c r="Y177" t="str">
        <f t="shared" si="2"/>
        <v/>
      </c>
    </row>
    <row r="178" spans="1:25" x14ac:dyDescent="0.25">
      <c r="A178" s="5">
        <v>176</v>
      </c>
      <c r="B178" s="2">
        <v>42992</v>
      </c>
      <c r="C178" s="1">
        <v>238.18</v>
      </c>
      <c r="D178" s="1">
        <v>238.68</v>
      </c>
      <c r="E178" s="1">
        <v>237.99</v>
      </c>
      <c r="F178" s="1">
        <v>238.46</v>
      </c>
      <c r="G178" s="1">
        <f>testdata[[#This Row],[high]]-testdata[[#This Row],[low]]</f>
        <v>0.68999999999999773</v>
      </c>
      <c r="H178" s="1">
        <f>ABS(testdata[[#This Row],[high]]-F177)</f>
        <v>0.14000000000001478</v>
      </c>
      <c r="I178" s="1">
        <f>ABS(testdata[[#This Row],[low]]-F177)</f>
        <v>0.54999999999998295</v>
      </c>
      <c r="J178" s="1">
        <f>MAX(testdata[[#This Row],[H-L]:[|L-pC|]])</f>
        <v>0.68999999999999773</v>
      </c>
      <c r="K178" s="10">
        <f>(K177*20+testdata[[#This Row],[TR]])/21</f>
        <v>1.4012845529438527</v>
      </c>
      <c r="L178" s="1">
        <f>testdata[[#This Row],[close]]+Multiplier*testdata[[#This Row],[ATR]]</f>
        <v>242.66385365883156</v>
      </c>
      <c r="M178" s="1">
        <f>testdata[[#This Row],[close]]-Multiplier*testdata[[#This Row],[ATR]]</f>
        <v>234.25614634116846</v>
      </c>
      <c r="N178" s="1">
        <f>IF(OR(testdata[[#This Row],[UpperE]]&lt;N177,F177&gt;N177),testdata[[#This Row],[UpperE]],N177)</f>
        <v>239.24690215554097</v>
      </c>
      <c r="O178" s="1">
        <f>IF(OR(testdata[[#This Row],[LowerE]]&gt;O177,F177&lt;O177),testdata[[#This Row],[LowerE]],O177)</f>
        <v>234.25614634116846</v>
      </c>
      <c r="P178" s="7">
        <f>IF(S177=N177,testdata[[#This Row],[Upper]],testdata[[#This Row],[Lower]])</f>
        <v>234.25614634116846</v>
      </c>
      <c r="Q178" s="7" t="e">
        <f>IF(testdata[[#This Row],[AtrStop]]=testdata[[#This Row],[Upper]],testdata[[#This Row],[Upper]],NA())</f>
        <v>#N/A</v>
      </c>
      <c r="R178" s="7">
        <f>IF(testdata[[#This Row],[AtrStop]]=testdata[[#This Row],[Lower]],testdata[[#This Row],[Lower]],NA())</f>
        <v>234.25614634116846</v>
      </c>
      <c r="S178" s="19">
        <f>IF(testdata[[#This Row],[close]]&lt;=testdata[[#This Row],[STpot]],testdata[[#This Row],[Upper]],testdata[[#This Row],[Lower]])</f>
        <v>234.25614634116846</v>
      </c>
      <c r="U178" s="2">
        <v>42992</v>
      </c>
      <c r="V178" s="7"/>
      <c r="W178" s="7">
        <v>234.25614633999999</v>
      </c>
      <c r="X178" s="19">
        <v>234.25614633999999</v>
      </c>
      <c r="Y178" t="str">
        <f t="shared" si="2"/>
        <v/>
      </c>
    </row>
    <row r="179" spans="1:25" x14ac:dyDescent="0.25">
      <c r="A179" s="5">
        <v>177</v>
      </c>
      <c r="B179" s="2">
        <v>42993</v>
      </c>
      <c r="C179" s="1">
        <v>238.3</v>
      </c>
      <c r="D179" s="1">
        <v>238.88</v>
      </c>
      <c r="E179" s="1">
        <v>238.19</v>
      </c>
      <c r="F179" s="1">
        <v>238.78</v>
      </c>
      <c r="G179" s="1">
        <f>testdata[[#This Row],[high]]-testdata[[#This Row],[low]]</f>
        <v>0.68999999999999773</v>
      </c>
      <c r="H179" s="1">
        <f>ABS(testdata[[#This Row],[high]]-F178)</f>
        <v>0.41999999999998749</v>
      </c>
      <c r="I179" s="1">
        <f>ABS(testdata[[#This Row],[low]]-F178)</f>
        <v>0.27000000000001023</v>
      </c>
      <c r="J179" s="1">
        <f>MAX(testdata[[#This Row],[H-L]:[|L-pC|]])</f>
        <v>0.68999999999999773</v>
      </c>
      <c r="K179" s="10">
        <f>(K178*20+testdata[[#This Row],[TR]])/21</f>
        <v>1.3674138599465262</v>
      </c>
      <c r="L179" s="1">
        <f>testdata[[#This Row],[close]]+Multiplier*testdata[[#This Row],[ATR]]</f>
        <v>242.88224157983959</v>
      </c>
      <c r="M179" s="1">
        <f>testdata[[#This Row],[close]]-Multiplier*testdata[[#This Row],[ATR]]</f>
        <v>234.67775842016042</v>
      </c>
      <c r="N179" s="1">
        <f>IF(OR(testdata[[#This Row],[UpperE]]&lt;N178,F178&gt;N178),testdata[[#This Row],[UpperE]],N178)</f>
        <v>239.24690215554097</v>
      </c>
      <c r="O179" s="1">
        <f>IF(OR(testdata[[#This Row],[LowerE]]&gt;O178,F178&lt;O178),testdata[[#This Row],[LowerE]],O178)</f>
        <v>234.67775842016042</v>
      </c>
      <c r="P179" s="7">
        <f>IF(S178=N178,testdata[[#This Row],[Upper]],testdata[[#This Row],[Lower]])</f>
        <v>234.67775842016042</v>
      </c>
      <c r="Q179" s="7" t="e">
        <f>IF(testdata[[#This Row],[AtrStop]]=testdata[[#This Row],[Upper]],testdata[[#This Row],[Upper]],NA())</f>
        <v>#N/A</v>
      </c>
      <c r="R179" s="7">
        <f>IF(testdata[[#This Row],[AtrStop]]=testdata[[#This Row],[Lower]],testdata[[#This Row],[Lower]],NA())</f>
        <v>234.67775842016042</v>
      </c>
      <c r="S179" s="19">
        <f>IF(testdata[[#This Row],[close]]&lt;=testdata[[#This Row],[STpot]],testdata[[#This Row],[Upper]],testdata[[#This Row],[Lower]])</f>
        <v>234.67775842016042</v>
      </c>
      <c r="U179" s="2">
        <v>42993</v>
      </c>
      <c r="V179" s="7"/>
      <c r="W179" s="7">
        <v>234.67775842</v>
      </c>
      <c r="X179" s="19">
        <v>234.67775842</v>
      </c>
      <c r="Y179" t="str">
        <f t="shared" si="2"/>
        <v/>
      </c>
    </row>
    <row r="180" spans="1:25" x14ac:dyDescent="0.25">
      <c r="A180" s="5">
        <v>178</v>
      </c>
      <c r="B180" s="2">
        <v>42996</v>
      </c>
      <c r="C180" s="1">
        <v>239.18</v>
      </c>
      <c r="D180" s="1">
        <v>239.67</v>
      </c>
      <c r="E180" s="1">
        <v>238.87</v>
      </c>
      <c r="F180" s="1">
        <v>239.29</v>
      </c>
      <c r="G180" s="1">
        <f>testdata[[#This Row],[high]]-testdata[[#This Row],[low]]</f>
        <v>0.79999999999998295</v>
      </c>
      <c r="H180" s="1">
        <f>ABS(testdata[[#This Row],[high]]-F179)</f>
        <v>0.88999999999998636</v>
      </c>
      <c r="I180" s="1">
        <f>ABS(testdata[[#This Row],[low]]-F179)</f>
        <v>9.0000000000003411E-2</v>
      </c>
      <c r="J180" s="1">
        <f>MAX(testdata[[#This Row],[H-L]:[|L-pC|]])</f>
        <v>0.88999999999998636</v>
      </c>
      <c r="K180" s="10">
        <f>(K179*20+testdata[[#This Row],[TR]])/21</f>
        <v>1.3446798666157387</v>
      </c>
      <c r="L180" s="1">
        <f>testdata[[#This Row],[close]]+Multiplier*testdata[[#This Row],[ATR]]</f>
        <v>243.3240395998472</v>
      </c>
      <c r="M180" s="1">
        <f>testdata[[#This Row],[close]]-Multiplier*testdata[[#This Row],[ATR]]</f>
        <v>235.25596040015279</v>
      </c>
      <c r="N180" s="1">
        <f>IF(OR(testdata[[#This Row],[UpperE]]&lt;N179,F179&gt;N179),testdata[[#This Row],[UpperE]],N179)</f>
        <v>239.24690215554097</v>
      </c>
      <c r="O180" s="1">
        <f>IF(OR(testdata[[#This Row],[LowerE]]&gt;O179,F179&lt;O179),testdata[[#This Row],[LowerE]],O179)</f>
        <v>235.25596040015279</v>
      </c>
      <c r="P180" s="7">
        <f>IF(S179=N179,testdata[[#This Row],[Upper]],testdata[[#This Row],[Lower]])</f>
        <v>235.25596040015279</v>
      </c>
      <c r="Q180" s="7" t="e">
        <f>IF(testdata[[#This Row],[AtrStop]]=testdata[[#This Row],[Upper]],testdata[[#This Row],[Upper]],NA())</f>
        <v>#N/A</v>
      </c>
      <c r="R180" s="7">
        <f>IF(testdata[[#This Row],[AtrStop]]=testdata[[#This Row],[Lower]],testdata[[#This Row],[Lower]],NA())</f>
        <v>235.25596040015279</v>
      </c>
      <c r="S180" s="19">
        <f>IF(testdata[[#This Row],[close]]&lt;=testdata[[#This Row],[STpot]],testdata[[#This Row],[Upper]],testdata[[#This Row],[Lower]])</f>
        <v>235.25596040015279</v>
      </c>
      <c r="U180" s="2">
        <v>42996</v>
      </c>
      <c r="V180" s="7"/>
      <c r="W180" s="7">
        <v>235.25596039999999</v>
      </c>
      <c r="X180" s="19">
        <v>235.25596039999999</v>
      </c>
      <c r="Y180" t="str">
        <f t="shared" si="2"/>
        <v/>
      </c>
    </row>
    <row r="181" spans="1:25" x14ac:dyDescent="0.25">
      <c r="A181" s="5">
        <v>179</v>
      </c>
      <c r="B181" s="2">
        <v>42997</v>
      </c>
      <c r="C181" s="1">
        <v>239.56</v>
      </c>
      <c r="D181" s="1">
        <v>239.62</v>
      </c>
      <c r="E181" s="1">
        <v>239.17</v>
      </c>
      <c r="F181" s="1">
        <v>239.53</v>
      </c>
      <c r="G181" s="1">
        <f>testdata[[#This Row],[high]]-testdata[[#This Row],[low]]</f>
        <v>0.45000000000001705</v>
      </c>
      <c r="H181" s="1">
        <f>ABS(testdata[[#This Row],[high]]-F180)</f>
        <v>0.33000000000001251</v>
      </c>
      <c r="I181" s="1">
        <f>ABS(testdata[[#This Row],[low]]-F180)</f>
        <v>0.12000000000000455</v>
      </c>
      <c r="J181" s="1">
        <f>MAX(testdata[[#This Row],[H-L]:[|L-pC|]])</f>
        <v>0.45000000000001705</v>
      </c>
      <c r="K181" s="10">
        <f>(K180*20+testdata[[#This Row],[TR]])/21</f>
        <v>1.3020760634435615</v>
      </c>
      <c r="L181" s="1">
        <f>testdata[[#This Row],[close]]+Multiplier*testdata[[#This Row],[ATR]]</f>
        <v>243.4362281903307</v>
      </c>
      <c r="M181" s="1">
        <f>testdata[[#This Row],[close]]-Multiplier*testdata[[#This Row],[ATR]]</f>
        <v>235.62377180966931</v>
      </c>
      <c r="N181" s="1">
        <f>IF(OR(testdata[[#This Row],[UpperE]]&lt;N180,F180&gt;N180),testdata[[#This Row],[UpperE]],N180)</f>
        <v>243.4362281903307</v>
      </c>
      <c r="O181" s="1">
        <f>IF(OR(testdata[[#This Row],[LowerE]]&gt;O180,F180&lt;O180),testdata[[#This Row],[LowerE]],O180)</f>
        <v>235.62377180966931</v>
      </c>
      <c r="P181" s="7">
        <f>IF(S180=N180,testdata[[#This Row],[Upper]],testdata[[#This Row],[Lower]])</f>
        <v>235.62377180966931</v>
      </c>
      <c r="Q181" s="7" t="e">
        <f>IF(testdata[[#This Row],[AtrStop]]=testdata[[#This Row],[Upper]],testdata[[#This Row],[Upper]],NA())</f>
        <v>#N/A</v>
      </c>
      <c r="R181" s="7">
        <f>IF(testdata[[#This Row],[AtrStop]]=testdata[[#This Row],[Lower]],testdata[[#This Row],[Lower]],NA())</f>
        <v>235.62377180966931</v>
      </c>
      <c r="S181" s="19">
        <f>IF(testdata[[#This Row],[close]]&lt;=testdata[[#This Row],[STpot]],testdata[[#This Row],[Upper]],testdata[[#This Row],[Lower]])</f>
        <v>235.62377180966931</v>
      </c>
      <c r="U181" s="2">
        <v>42997</v>
      </c>
      <c r="V181" s="7"/>
      <c r="W181" s="7">
        <v>235.62377180999999</v>
      </c>
      <c r="X181" s="19">
        <v>235.62377180999999</v>
      </c>
      <c r="Y181" t="str">
        <f t="shared" si="2"/>
        <v/>
      </c>
    </row>
    <row r="182" spans="1:25" x14ac:dyDescent="0.25">
      <c r="A182" s="5">
        <v>180</v>
      </c>
      <c r="B182" s="2">
        <v>42998</v>
      </c>
      <c r="C182" s="1">
        <v>239.62</v>
      </c>
      <c r="D182" s="1">
        <v>239.74</v>
      </c>
      <c r="E182" s="1">
        <v>238.52</v>
      </c>
      <c r="F182" s="1">
        <v>239.61</v>
      </c>
      <c r="G182" s="1">
        <f>testdata[[#This Row],[high]]-testdata[[#This Row],[low]]</f>
        <v>1.2199999999999989</v>
      </c>
      <c r="H182" s="1">
        <f>ABS(testdata[[#This Row],[high]]-F181)</f>
        <v>0.21000000000000796</v>
      </c>
      <c r="I182" s="1">
        <f>ABS(testdata[[#This Row],[low]]-F181)</f>
        <v>1.0099999999999909</v>
      </c>
      <c r="J182" s="1">
        <f>MAX(testdata[[#This Row],[H-L]:[|L-pC|]])</f>
        <v>1.2199999999999989</v>
      </c>
      <c r="K182" s="10">
        <f>(K181*20+testdata[[#This Row],[TR]])/21</f>
        <v>1.2981676794700585</v>
      </c>
      <c r="L182" s="1">
        <f>testdata[[#This Row],[close]]+Multiplier*testdata[[#This Row],[ATR]]</f>
        <v>243.50450303841018</v>
      </c>
      <c r="M182" s="1">
        <f>testdata[[#This Row],[close]]-Multiplier*testdata[[#This Row],[ATR]]</f>
        <v>235.71549696158985</v>
      </c>
      <c r="N182" s="1">
        <f>IF(OR(testdata[[#This Row],[UpperE]]&lt;N181,F181&gt;N181),testdata[[#This Row],[UpperE]],N181)</f>
        <v>243.4362281903307</v>
      </c>
      <c r="O182" s="1">
        <f>IF(OR(testdata[[#This Row],[LowerE]]&gt;O181,F181&lt;O181),testdata[[#This Row],[LowerE]],O181)</f>
        <v>235.71549696158985</v>
      </c>
      <c r="P182" s="7">
        <f>IF(S181=N181,testdata[[#This Row],[Upper]],testdata[[#This Row],[Lower]])</f>
        <v>235.71549696158985</v>
      </c>
      <c r="Q182" s="7" t="e">
        <f>IF(testdata[[#This Row],[AtrStop]]=testdata[[#This Row],[Upper]],testdata[[#This Row],[Upper]],NA())</f>
        <v>#N/A</v>
      </c>
      <c r="R182" s="7">
        <f>IF(testdata[[#This Row],[AtrStop]]=testdata[[#This Row],[Lower]],testdata[[#This Row],[Lower]],NA())</f>
        <v>235.71549696158985</v>
      </c>
      <c r="S182" s="19">
        <f>IF(testdata[[#This Row],[close]]&lt;=testdata[[#This Row],[STpot]],testdata[[#This Row],[Upper]],testdata[[#This Row],[Lower]])</f>
        <v>235.71549696158985</v>
      </c>
      <c r="U182" s="2">
        <v>42998</v>
      </c>
      <c r="V182" s="7"/>
      <c r="W182" s="7">
        <v>235.71549696</v>
      </c>
      <c r="X182" s="19">
        <v>235.71549696</v>
      </c>
      <c r="Y182" t="str">
        <f t="shared" si="2"/>
        <v/>
      </c>
    </row>
    <row r="183" spans="1:25" x14ac:dyDescent="0.25">
      <c r="A183" s="5">
        <v>181</v>
      </c>
      <c r="B183" s="2">
        <v>42999</v>
      </c>
      <c r="C183" s="1">
        <v>239.44</v>
      </c>
      <c r="D183" s="1">
        <v>239.54</v>
      </c>
      <c r="E183" s="1">
        <v>238.78</v>
      </c>
      <c r="F183" s="1">
        <v>238.97</v>
      </c>
      <c r="G183" s="1">
        <f>testdata[[#This Row],[high]]-testdata[[#This Row],[low]]</f>
        <v>0.75999999999999091</v>
      </c>
      <c r="H183" s="1">
        <f>ABS(testdata[[#This Row],[high]]-F182)</f>
        <v>7.00000000000216E-2</v>
      </c>
      <c r="I183" s="1">
        <f>ABS(testdata[[#This Row],[low]]-F182)</f>
        <v>0.83000000000001251</v>
      </c>
      <c r="J183" s="1">
        <f>MAX(testdata[[#This Row],[H-L]:[|L-pC|]])</f>
        <v>0.83000000000001251</v>
      </c>
      <c r="K183" s="10">
        <f>(K182*20+testdata[[#This Row],[TR]])/21</f>
        <v>1.2758739804476753</v>
      </c>
      <c r="L183" s="1">
        <f>testdata[[#This Row],[close]]+Multiplier*testdata[[#This Row],[ATR]]</f>
        <v>242.79762194134304</v>
      </c>
      <c r="M183" s="1">
        <f>testdata[[#This Row],[close]]-Multiplier*testdata[[#This Row],[ATR]]</f>
        <v>235.14237805865696</v>
      </c>
      <c r="N183" s="1">
        <f>IF(OR(testdata[[#This Row],[UpperE]]&lt;N182,F182&gt;N182),testdata[[#This Row],[UpperE]],N182)</f>
        <v>242.79762194134304</v>
      </c>
      <c r="O183" s="1">
        <f>IF(OR(testdata[[#This Row],[LowerE]]&gt;O182,F182&lt;O182),testdata[[#This Row],[LowerE]],O182)</f>
        <v>235.71549696158985</v>
      </c>
      <c r="P183" s="7">
        <f>IF(S182=N182,testdata[[#This Row],[Upper]],testdata[[#This Row],[Lower]])</f>
        <v>235.71549696158985</v>
      </c>
      <c r="Q183" s="7" t="e">
        <f>IF(testdata[[#This Row],[AtrStop]]=testdata[[#This Row],[Upper]],testdata[[#This Row],[Upper]],NA())</f>
        <v>#N/A</v>
      </c>
      <c r="R183" s="7">
        <f>IF(testdata[[#This Row],[AtrStop]]=testdata[[#This Row],[Lower]],testdata[[#This Row],[Lower]],NA())</f>
        <v>235.71549696158985</v>
      </c>
      <c r="S183" s="19">
        <f>IF(testdata[[#This Row],[close]]&lt;=testdata[[#This Row],[STpot]],testdata[[#This Row],[Upper]],testdata[[#This Row],[Lower]])</f>
        <v>235.71549696158985</v>
      </c>
      <c r="U183" s="2">
        <v>42999</v>
      </c>
      <c r="V183" s="7"/>
      <c r="W183" s="7">
        <v>235.71549696</v>
      </c>
      <c r="X183" s="19">
        <v>235.71549696</v>
      </c>
      <c r="Y183" t="str">
        <f t="shared" si="2"/>
        <v/>
      </c>
    </row>
    <row r="184" spans="1:25" x14ac:dyDescent="0.25">
      <c r="A184" s="5">
        <v>182</v>
      </c>
      <c r="B184" s="2">
        <v>43000</v>
      </c>
      <c r="C184" s="1">
        <v>238.65</v>
      </c>
      <c r="D184" s="1">
        <v>239.2</v>
      </c>
      <c r="E184" s="1">
        <v>238.62</v>
      </c>
      <c r="F184" s="1">
        <v>239.02</v>
      </c>
      <c r="G184" s="1">
        <f>testdata[[#This Row],[high]]-testdata[[#This Row],[low]]</f>
        <v>0.57999999999998408</v>
      </c>
      <c r="H184" s="1">
        <f>ABS(testdata[[#This Row],[high]]-F183)</f>
        <v>0.22999999999998977</v>
      </c>
      <c r="I184" s="1">
        <f>ABS(testdata[[#This Row],[low]]-F183)</f>
        <v>0.34999999999999432</v>
      </c>
      <c r="J184" s="1">
        <f>MAX(testdata[[#This Row],[H-L]:[|L-pC|]])</f>
        <v>0.57999999999998408</v>
      </c>
      <c r="K184" s="10">
        <f>(K183*20+testdata[[#This Row],[TR]])/21</f>
        <v>1.2427371242358807</v>
      </c>
      <c r="L184" s="1">
        <f>testdata[[#This Row],[close]]+Multiplier*testdata[[#This Row],[ATR]]</f>
        <v>242.74821137270766</v>
      </c>
      <c r="M184" s="1">
        <f>testdata[[#This Row],[close]]-Multiplier*testdata[[#This Row],[ATR]]</f>
        <v>235.29178862729236</v>
      </c>
      <c r="N184" s="1">
        <f>IF(OR(testdata[[#This Row],[UpperE]]&lt;N183,F183&gt;N183),testdata[[#This Row],[UpperE]],N183)</f>
        <v>242.74821137270766</v>
      </c>
      <c r="O184" s="1">
        <f>IF(OR(testdata[[#This Row],[LowerE]]&gt;O183,F183&lt;O183),testdata[[#This Row],[LowerE]],O183)</f>
        <v>235.71549696158985</v>
      </c>
      <c r="P184" s="7">
        <f>IF(S183=N183,testdata[[#This Row],[Upper]],testdata[[#This Row],[Lower]])</f>
        <v>235.71549696158985</v>
      </c>
      <c r="Q184" s="7" t="e">
        <f>IF(testdata[[#This Row],[AtrStop]]=testdata[[#This Row],[Upper]],testdata[[#This Row],[Upper]],NA())</f>
        <v>#N/A</v>
      </c>
      <c r="R184" s="7">
        <f>IF(testdata[[#This Row],[AtrStop]]=testdata[[#This Row],[Lower]],testdata[[#This Row],[Lower]],NA())</f>
        <v>235.71549696158985</v>
      </c>
      <c r="S184" s="19">
        <f>IF(testdata[[#This Row],[close]]&lt;=testdata[[#This Row],[STpot]],testdata[[#This Row],[Upper]],testdata[[#This Row],[Lower]])</f>
        <v>235.71549696158985</v>
      </c>
      <c r="U184" s="2">
        <v>43000</v>
      </c>
      <c r="V184" s="7"/>
      <c r="W184" s="7">
        <v>235.71549696</v>
      </c>
      <c r="X184" s="19">
        <v>235.71549696</v>
      </c>
      <c r="Y184" t="str">
        <f t="shared" si="2"/>
        <v/>
      </c>
    </row>
    <row r="185" spans="1:25" x14ac:dyDescent="0.25">
      <c r="A185" s="5">
        <v>183</v>
      </c>
      <c r="B185" s="2">
        <v>43003</v>
      </c>
      <c r="C185" s="1">
        <v>238.74</v>
      </c>
      <c r="D185" s="1">
        <v>239.13</v>
      </c>
      <c r="E185" s="1">
        <v>237.72</v>
      </c>
      <c r="F185" s="1">
        <v>238.53</v>
      </c>
      <c r="G185" s="1">
        <f>testdata[[#This Row],[high]]-testdata[[#This Row],[low]]</f>
        <v>1.4099999999999966</v>
      </c>
      <c r="H185" s="1">
        <f>ABS(testdata[[#This Row],[high]]-F184)</f>
        <v>0.10999999999998522</v>
      </c>
      <c r="I185" s="1">
        <f>ABS(testdata[[#This Row],[low]]-F184)</f>
        <v>1.3000000000000114</v>
      </c>
      <c r="J185" s="1">
        <f>MAX(testdata[[#This Row],[H-L]:[|L-pC|]])</f>
        <v>1.4099999999999966</v>
      </c>
      <c r="K185" s="10">
        <f>(K184*20+testdata[[#This Row],[TR]])/21</f>
        <v>1.2507020230817909</v>
      </c>
      <c r="L185" s="1">
        <f>testdata[[#This Row],[close]]+Multiplier*testdata[[#This Row],[ATR]]</f>
        <v>242.28210606924537</v>
      </c>
      <c r="M185" s="1">
        <f>testdata[[#This Row],[close]]-Multiplier*testdata[[#This Row],[ATR]]</f>
        <v>234.77789393075463</v>
      </c>
      <c r="N185" s="1">
        <f>IF(OR(testdata[[#This Row],[UpperE]]&lt;N184,F184&gt;N184),testdata[[#This Row],[UpperE]],N184)</f>
        <v>242.28210606924537</v>
      </c>
      <c r="O185" s="1">
        <f>IF(OR(testdata[[#This Row],[LowerE]]&gt;O184,F184&lt;O184),testdata[[#This Row],[LowerE]],O184)</f>
        <v>235.71549696158985</v>
      </c>
      <c r="P185" s="7">
        <f>IF(S184=N184,testdata[[#This Row],[Upper]],testdata[[#This Row],[Lower]])</f>
        <v>235.71549696158985</v>
      </c>
      <c r="Q185" s="7" t="e">
        <f>IF(testdata[[#This Row],[AtrStop]]=testdata[[#This Row],[Upper]],testdata[[#This Row],[Upper]],NA())</f>
        <v>#N/A</v>
      </c>
      <c r="R185" s="7">
        <f>IF(testdata[[#This Row],[AtrStop]]=testdata[[#This Row],[Lower]],testdata[[#This Row],[Lower]],NA())</f>
        <v>235.71549696158985</v>
      </c>
      <c r="S185" s="19">
        <f>IF(testdata[[#This Row],[close]]&lt;=testdata[[#This Row],[STpot]],testdata[[#This Row],[Upper]],testdata[[#This Row],[Lower]])</f>
        <v>235.71549696158985</v>
      </c>
      <c r="U185" s="2">
        <v>43003</v>
      </c>
      <c r="V185" s="7"/>
      <c r="W185" s="7">
        <v>235.71549696</v>
      </c>
      <c r="X185" s="19">
        <v>235.71549696</v>
      </c>
      <c r="Y185" t="str">
        <f t="shared" si="2"/>
        <v/>
      </c>
    </row>
    <row r="186" spans="1:25" x14ac:dyDescent="0.25">
      <c r="A186" s="5">
        <v>184</v>
      </c>
      <c r="B186" s="2">
        <v>43004</v>
      </c>
      <c r="C186" s="1">
        <v>239</v>
      </c>
      <c r="D186" s="1">
        <v>239.27</v>
      </c>
      <c r="E186" s="1">
        <v>238.41</v>
      </c>
      <c r="F186" s="1">
        <v>238.68</v>
      </c>
      <c r="G186" s="1">
        <f>testdata[[#This Row],[high]]-testdata[[#This Row],[low]]</f>
        <v>0.86000000000001364</v>
      </c>
      <c r="H186" s="1">
        <f>ABS(testdata[[#This Row],[high]]-F185)</f>
        <v>0.74000000000000909</v>
      </c>
      <c r="I186" s="1">
        <f>ABS(testdata[[#This Row],[low]]-F185)</f>
        <v>0.12000000000000455</v>
      </c>
      <c r="J186" s="1">
        <f>MAX(testdata[[#This Row],[H-L]:[|L-pC|]])</f>
        <v>0.86000000000001364</v>
      </c>
      <c r="K186" s="10">
        <f>(K185*20+testdata[[#This Row],[TR]])/21</f>
        <v>1.2320971648398016</v>
      </c>
      <c r="L186" s="1">
        <f>testdata[[#This Row],[close]]+Multiplier*testdata[[#This Row],[ATR]]</f>
        <v>242.37629149451942</v>
      </c>
      <c r="M186" s="1">
        <f>testdata[[#This Row],[close]]-Multiplier*testdata[[#This Row],[ATR]]</f>
        <v>234.98370850548059</v>
      </c>
      <c r="N186" s="1">
        <f>IF(OR(testdata[[#This Row],[UpperE]]&lt;N185,F185&gt;N185),testdata[[#This Row],[UpperE]],N185)</f>
        <v>242.28210606924537</v>
      </c>
      <c r="O186" s="1">
        <f>IF(OR(testdata[[#This Row],[LowerE]]&gt;O185,F185&lt;O185),testdata[[#This Row],[LowerE]],O185)</f>
        <v>235.71549696158985</v>
      </c>
      <c r="P186" s="7">
        <f>IF(S185=N185,testdata[[#This Row],[Upper]],testdata[[#This Row],[Lower]])</f>
        <v>235.71549696158985</v>
      </c>
      <c r="Q186" s="7" t="e">
        <f>IF(testdata[[#This Row],[AtrStop]]=testdata[[#This Row],[Upper]],testdata[[#This Row],[Upper]],NA())</f>
        <v>#N/A</v>
      </c>
      <c r="R186" s="7">
        <f>IF(testdata[[#This Row],[AtrStop]]=testdata[[#This Row],[Lower]],testdata[[#This Row],[Lower]],NA())</f>
        <v>235.71549696158985</v>
      </c>
      <c r="S186" s="19">
        <f>IF(testdata[[#This Row],[close]]&lt;=testdata[[#This Row],[STpot]],testdata[[#This Row],[Upper]],testdata[[#This Row],[Lower]])</f>
        <v>235.71549696158985</v>
      </c>
      <c r="U186" s="2">
        <v>43004</v>
      </c>
      <c r="V186" s="7"/>
      <c r="W186" s="7">
        <v>235.71549696</v>
      </c>
      <c r="X186" s="19">
        <v>235.71549696</v>
      </c>
      <c r="Y186" t="str">
        <f t="shared" si="2"/>
        <v/>
      </c>
    </row>
    <row r="187" spans="1:25" x14ac:dyDescent="0.25">
      <c r="A187" s="5">
        <v>185</v>
      </c>
      <c r="B187" s="2">
        <v>43005</v>
      </c>
      <c r="C187" s="1">
        <v>239.44</v>
      </c>
      <c r="D187" s="1">
        <v>240.03</v>
      </c>
      <c r="E187" s="1">
        <v>238.47</v>
      </c>
      <c r="F187" s="1">
        <v>239.6</v>
      </c>
      <c r="G187" s="1">
        <f>testdata[[#This Row],[high]]-testdata[[#This Row],[low]]</f>
        <v>1.5600000000000023</v>
      </c>
      <c r="H187" s="1">
        <f>ABS(testdata[[#This Row],[high]]-F186)</f>
        <v>1.3499999999999943</v>
      </c>
      <c r="I187" s="1">
        <f>ABS(testdata[[#This Row],[low]]-F186)</f>
        <v>0.21000000000000796</v>
      </c>
      <c r="J187" s="1">
        <f>MAX(testdata[[#This Row],[H-L]:[|L-pC|]])</f>
        <v>1.5600000000000023</v>
      </c>
      <c r="K187" s="10">
        <f>(K186*20+testdata[[#This Row],[TR]])/21</f>
        <v>1.247711585561716</v>
      </c>
      <c r="L187" s="1">
        <f>testdata[[#This Row],[close]]+Multiplier*testdata[[#This Row],[ATR]]</f>
        <v>243.34313475668515</v>
      </c>
      <c r="M187" s="1">
        <f>testdata[[#This Row],[close]]-Multiplier*testdata[[#This Row],[ATR]]</f>
        <v>235.85686524331484</v>
      </c>
      <c r="N187" s="1">
        <f>IF(OR(testdata[[#This Row],[UpperE]]&lt;N186,F186&gt;N186),testdata[[#This Row],[UpperE]],N186)</f>
        <v>242.28210606924537</v>
      </c>
      <c r="O187" s="1">
        <f>IF(OR(testdata[[#This Row],[LowerE]]&gt;O186,F186&lt;O186),testdata[[#This Row],[LowerE]],O186)</f>
        <v>235.85686524331484</v>
      </c>
      <c r="P187" s="7">
        <f>IF(S186=N186,testdata[[#This Row],[Upper]],testdata[[#This Row],[Lower]])</f>
        <v>235.85686524331484</v>
      </c>
      <c r="Q187" s="7" t="e">
        <f>IF(testdata[[#This Row],[AtrStop]]=testdata[[#This Row],[Upper]],testdata[[#This Row],[Upper]],NA())</f>
        <v>#N/A</v>
      </c>
      <c r="R187" s="7">
        <f>IF(testdata[[#This Row],[AtrStop]]=testdata[[#This Row],[Lower]],testdata[[#This Row],[Lower]],NA())</f>
        <v>235.85686524331484</v>
      </c>
      <c r="S187" s="19">
        <f>IF(testdata[[#This Row],[close]]&lt;=testdata[[#This Row],[STpot]],testdata[[#This Row],[Upper]],testdata[[#This Row],[Lower]])</f>
        <v>235.85686524331484</v>
      </c>
      <c r="U187" s="2">
        <v>43005</v>
      </c>
      <c r="V187" s="7"/>
      <c r="W187" s="7">
        <v>235.85686523999999</v>
      </c>
      <c r="X187" s="19">
        <v>235.85686523999999</v>
      </c>
      <c r="Y187" t="str">
        <f t="shared" si="2"/>
        <v/>
      </c>
    </row>
    <row r="188" spans="1:25" x14ac:dyDescent="0.25">
      <c r="A188" s="5">
        <v>186</v>
      </c>
      <c r="B188" s="2">
        <v>43006</v>
      </c>
      <c r="C188" s="1">
        <v>239.3</v>
      </c>
      <c r="D188" s="1">
        <v>239.98</v>
      </c>
      <c r="E188" s="1">
        <v>239.2</v>
      </c>
      <c r="F188" s="1">
        <v>239.89</v>
      </c>
      <c r="G188" s="1">
        <f>testdata[[#This Row],[high]]-testdata[[#This Row],[low]]</f>
        <v>0.78000000000000114</v>
      </c>
      <c r="H188" s="1">
        <f>ABS(testdata[[#This Row],[high]]-F187)</f>
        <v>0.37999999999999545</v>
      </c>
      <c r="I188" s="1">
        <f>ABS(testdata[[#This Row],[low]]-F187)</f>
        <v>0.40000000000000568</v>
      </c>
      <c r="J188" s="1">
        <f>MAX(testdata[[#This Row],[H-L]:[|L-pC|]])</f>
        <v>0.78000000000000114</v>
      </c>
      <c r="K188" s="10">
        <f>(K187*20+testdata[[#This Row],[TR]])/21</f>
        <v>1.2254396052968726</v>
      </c>
      <c r="L188" s="1">
        <f>testdata[[#This Row],[close]]+Multiplier*testdata[[#This Row],[ATR]]</f>
        <v>243.56631881589061</v>
      </c>
      <c r="M188" s="1">
        <f>testdata[[#This Row],[close]]-Multiplier*testdata[[#This Row],[ATR]]</f>
        <v>236.21368118410936</v>
      </c>
      <c r="N188" s="1">
        <f>IF(OR(testdata[[#This Row],[UpperE]]&lt;N187,F187&gt;N187),testdata[[#This Row],[UpperE]],N187)</f>
        <v>242.28210606924537</v>
      </c>
      <c r="O188" s="1">
        <f>IF(OR(testdata[[#This Row],[LowerE]]&gt;O187,F187&lt;O187),testdata[[#This Row],[LowerE]],O187)</f>
        <v>236.21368118410936</v>
      </c>
      <c r="P188" s="7">
        <f>IF(S187=N187,testdata[[#This Row],[Upper]],testdata[[#This Row],[Lower]])</f>
        <v>236.21368118410936</v>
      </c>
      <c r="Q188" s="7" t="e">
        <f>IF(testdata[[#This Row],[AtrStop]]=testdata[[#This Row],[Upper]],testdata[[#This Row],[Upper]],NA())</f>
        <v>#N/A</v>
      </c>
      <c r="R188" s="7">
        <f>IF(testdata[[#This Row],[AtrStop]]=testdata[[#This Row],[Lower]],testdata[[#This Row],[Lower]],NA())</f>
        <v>236.21368118410936</v>
      </c>
      <c r="S188" s="19">
        <f>IF(testdata[[#This Row],[close]]&lt;=testdata[[#This Row],[STpot]],testdata[[#This Row],[Upper]],testdata[[#This Row],[Lower]])</f>
        <v>236.21368118410936</v>
      </c>
      <c r="U188" s="2">
        <v>43006</v>
      </c>
      <c r="V188" s="7"/>
      <c r="W188" s="7">
        <v>236.21368118000001</v>
      </c>
      <c r="X188" s="19">
        <v>236.21368118000001</v>
      </c>
      <c r="Y188" t="str">
        <f t="shared" si="2"/>
        <v/>
      </c>
    </row>
    <row r="189" spans="1:25" x14ac:dyDescent="0.25">
      <c r="A189" s="5">
        <v>187</v>
      </c>
      <c r="B189" s="2">
        <v>43007</v>
      </c>
      <c r="C189" s="1">
        <v>239.88</v>
      </c>
      <c r="D189" s="1">
        <v>240.82</v>
      </c>
      <c r="E189" s="1">
        <v>239.68</v>
      </c>
      <c r="F189" s="1">
        <v>240.74</v>
      </c>
      <c r="G189" s="1">
        <f>testdata[[#This Row],[high]]-testdata[[#This Row],[low]]</f>
        <v>1.1399999999999864</v>
      </c>
      <c r="H189" s="1">
        <f>ABS(testdata[[#This Row],[high]]-F188)</f>
        <v>0.93000000000000682</v>
      </c>
      <c r="I189" s="1">
        <f>ABS(testdata[[#This Row],[low]]-F188)</f>
        <v>0.20999999999997954</v>
      </c>
      <c r="J189" s="1">
        <f>MAX(testdata[[#This Row],[H-L]:[|L-pC|]])</f>
        <v>1.1399999999999864</v>
      </c>
      <c r="K189" s="10">
        <f>(K188*20+testdata[[#This Row],[TR]])/21</f>
        <v>1.2213710526636876</v>
      </c>
      <c r="L189" s="1">
        <f>testdata[[#This Row],[close]]+Multiplier*testdata[[#This Row],[ATR]]</f>
        <v>244.40411315799108</v>
      </c>
      <c r="M189" s="1">
        <f>testdata[[#This Row],[close]]-Multiplier*testdata[[#This Row],[ATR]]</f>
        <v>237.07588684200894</v>
      </c>
      <c r="N189" s="1">
        <f>IF(OR(testdata[[#This Row],[UpperE]]&lt;N188,F188&gt;N188),testdata[[#This Row],[UpperE]],N188)</f>
        <v>242.28210606924537</v>
      </c>
      <c r="O189" s="1">
        <f>IF(OR(testdata[[#This Row],[LowerE]]&gt;O188,F188&lt;O188),testdata[[#This Row],[LowerE]],O188)</f>
        <v>237.07588684200894</v>
      </c>
      <c r="P189" s="7">
        <f>IF(S188=N188,testdata[[#This Row],[Upper]],testdata[[#This Row],[Lower]])</f>
        <v>237.07588684200894</v>
      </c>
      <c r="Q189" s="7" t="e">
        <f>IF(testdata[[#This Row],[AtrStop]]=testdata[[#This Row],[Upper]],testdata[[#This Row],[Upper]],NA())</f>
        <v>#N/A</v>
      </c>
      <c r="R189" s="7">
        <f>IF(testdata[[#This Row],[AtrStop]]=testdata[[#This Row],[Lower]],testdata[[#This Row],[Lower]],NA())</f>
        <v>237.07588684200894</v>
      </c>
      <c r="S189" s="19">
        <f>IF(testdata[[#This Row],[close]]&lt;=testdata[[#This Row],[STpot]],testdata[[#This Row],[Upper]],testdata[[#This Row],[Lower]])</f>
        <v>237.07588684200894</v>
      </c>
      <c r="U189" s="2">
        <v>43007</v>
      </c>
      <c r="V189" s="7"/>
      <c r="W189" s="7">
        <v>237.07588684000001</v>
      </c>
      <c r="X189" s="19">
        <v>237.07588684000001</v>
      </c>
      <c r="Y189" t="str">
        <f t="shared" si="2"/>
        <v/>
      </c>
    </row>
    <row r="190" spans="1:25" x14ac:dyDescent="0.25">
      <c r="A190" s="5">
        <v>188</v>
      </c>
      <c r="B190" s="2">
        <v>43010</v>
      </c>
      <c r="C190" s="1">
        <v>240.98</v>
      </c>
      <c r="D190" s="1">
        <v>241.78</v>
      </c>
      <c r="E190" s="1">
        <v>240.8</v>
      </c>
      <c r="F190" s="1">
        <v>241.78</v>
      </c>
      <c r="G190" s="1">
        <f>testdata[[#This Row],[high]]-testdata[[#This Row],[low]]</f>
        <v>0.97999999999998977</v>
      </c>
      <c r="H190" s="1">
        <f>ABS(testdata[[#This Row],[high]]-F189)</f>
        <v>1.039999999999992</v>
      </c>
      <c r="I190" s="1">
        <f>ABS(testdata[[#This Row],[low]]-F189)</f>
        <v>6.0000000000002274E-2</v>
      </c>
      <c r="J190" s="1">
        <f>MAX(testdata[[#This Row],[H-L]:[|L-pC|]])</f>
        <v>1.039999999999992</v>
      </c>
      <c r="K190" s="10">
        <f>(K189*20+testdata[[#This Row],[TR]])/21</f>
        <v>1.2127343358701783</v>
      </c>
      <c r="L190" s="1">
        <f>testdata[[#This Row],[close]]+Multiplier*testdata[[#This Row],[ATR]]</f>
        <v>245.41820300761054</v>
      </c>
      <c r="M190" s="1">
        <f>testdata[[#This Row],[close]]-Multiplier*testdata[[#This Row],[ATR]]</f>
        <v>238.14179699238946</v>
      </c>
      <c r="N190" s="1">
        <f>IF(OR(testdata[[#This Row],[UpperE]]&lt;N189,F189&gt;N189),testdata[[#This Row],[UpperE]],N189)</f>
        <v>242.28210606924537</v>
      </c>
      <c r="O190" s="1">
        <f>IF(OR(testdata[[#This Row],[LowerE]]&gt;O189,F189&lt;O189),testdata[[#This Row],[LowerE]],O189)</f>
        <v>238.14179699238946</v>
      </c>
      <c r="P190" s="7">
        <f>IF(S189=N189,testdata[[#This Row],[Upper]],testdata[[#This Row],[Lower]])</f>
        <v>238.14179699238946</v>
      </c>
      <c r="Q190" s="7" t="e">
        <f>IF(testdata[[#This Row],[AtrStop]]=testdata[[#This Row],[Upper]],testdata[[#This Row],[Upper]],NA())</f>
        <v>#N/A</v>
      </c>
      <c r="R190" s="7">
        <f>IF(testdata[[#This Row],[AtrStop]]=testdata[[#This Row],[Lower]],testdata[[#This Row],[Lower]],NA())</f>
        <v>238.14179699238946</v>
      </c>
      <c r="S190" s="19">
        <f>IF(testdata[[#This Row],[close]]&lt;=testdata[[#This Row],[STpot]],testdata[[#This Row],[Upper]],testdata[[#This Row],[Lower]])</f>
        <v>238.14179699238946</v>
      </c>
      <c r="U190" s="2">
        <v>43010</v>
      </c>
      <c r="V190" s="7"/>
      <c r="W190" s="7">
        <v>238.14179698999999</v>
      </c>
      <c r="X190" s="19">
        <v>238.14179698999999</v>
      </c>
      <c r="Y190" t="str">
        <f t="shared" si="2"/>
        <v/>
      </c>
    </row>
    <row r="191" spans="1:25" x14ac:dyDescent="0.25">
      <c r="A191" s="5">
        <v>189</v>
      </c>
      <c r="B191" s="2">
        <v>43011</v>
      </c>
      <c r="C191" s="1">
        <v>241.91</v>
      </c>
      <c r="D191" s="1">
        <v>242.33</v>
      </c>
      <c r="E191" s="1">
        <v>241.69</v>
      </c>
      <c r="F191" s="1">
        <v>242.3</v>
      </c>
      <c r="G191" s="1">
        <f>testdata[[#This Row],[high]]-testdata[[#This Row],[low]]</f>
        <v>0.64000000000001478</v>
      </c>
      <c r="H191" s="1">
        <f>ABS(testdata[[#This Row],[high]]-F190)</f>
        <v>0.55000000000001137</v>
      </c>
      <c r="I191" s="1">
        <f>ABS(testdata[[#This Row],[low]]-F190)</f>
        <v>9.0000000000003411E-2</v>
      </c>
      <c r="J191" s="1">
        <f>MAX(testdata[[#This Row],[H-L]:[|L-pC|]])</f>
        <v>0.64000000000001478</v>
      </c>
      <c r="K191" s="10">
        <f>(K190*20+testdata[[#This Row],[TR]])/21</f>
        <v>1.1854612722573132</v>
      </c>
      <c r="L191" s="1">
        <f>testdata[[#This Row],[close]]+Multiplier*testdata[[#This Row],[ATR]]</f>
        <v>245.85638381677194</v>
      </c>
      <c r="M191" s="1">
        <f>testdata[[#This Row],[close]]-Multiplier*testdata[[#This Row],[ATR]]</f>
        <v>238.74361618322808</v>
      </c>
      <c r="N191" s="1">
        <f>IF(OR(testdata[[#This Row],[UpperE]]&lt;N190,F190&gt;N190),testdata[[#This Row],[UpperE]],N190)</f>
        <v>242.28210606924537</v>
      </c>
      <c r="O191" s="1">
        <f>IF(OR(testdata[[#This Row],[LowerE]]&gt;O190,F190&lt;O190),testdata[[#This Row],[LowerE]],O190)</f>
        <v>238.74361618322808</v>
      </c>
      <c r="P191" s="7">
        <f>IF(S190=N190,testdata[[#This Row],[Upper]],testdata[[#This Row],[Lower]])</f>
        <v>238.74361618322808</v>
      </c>
      <c r="Q191" s="7" t="e">
        <f>IF(testdata[[#This Row],[AtrStop]]=testdata[[#This Row],[Upper]],testdata[[#This Row],[Upper]],NA())</f>
        <v>#N/A</v>
      </c>
      <c r="R191" s="7">
        <f>IF(testdata[[#This Row],[AtrStop]]=testdata[[#This Row],[Lower]],testdata[[#This Row],[Lower]],NA())</f>
        <v>238.74361618322808</v>
      </c>
      <c r="S191" s="19">
        <f>IF(testdata[[#This Row],[close]]&lt;=testdata[[#This Row],[STpot]],testdata[[#This Row],[Upper]],testdata[[#This Row],[Lower]])</f>
        <v>238.74361618322808</v>
      </c>
      <c r="U191" s="2">
        <v>43011</v>
      </c>
      <c r="V191" s="7"/>
      <c r="W191" s="7">
        <v>238.74361618</v>
      </c>
      <c r="X191" s="19">
        <v>238.74361618</v>
      </c>
      <c r="Y191" t="str">
        <f t="shared" si="2"/>
        <v/>
      </c>
    </row>
    <row r="192" spans="1:25" x14ac:dyDescent="0.25">
      <c r="A192" s="5">
        <v>190</v>
      </c>
      <c r="B192" s="2">
        <v>43012</v>
      </c>
      <c r="C192" s="1">
        <v>242.13</v>
      </c>
      <c r="D192" s="1">
        <v>242.85</v>
      </c>
      <c r="E192" s="1">
        <v>242.01</v>
      </c>
      <c r="F192" s="1">
        <v>242.58</v>
      </c>
      <c r="G192" s="1">
        <f>testdata[[#This Row],[high]]-testdata[[#This Row],[low]]</f>
        <v>0.84000000000000341</v>
      </c>
      <c r="H192" s="1">
        <f>ABS(testdata[[#This Row],[high]]-F191)</f>
        <v>0.54999999999998295</v>
      </c>
      <c r="I192" s="1">
        <f>ABS(testdata[[#This Row],[low]]-F191)</f>
        <v>0.29000000000002046</v>
      </c>
      <c r="J192" s="1">
        <f>MAX(testdata[[#This Row],[H-L]:[|L-pC|]])</f>
        <v>0.84000000000000341</v>
      </c>
      <c r="K192" s="10">
        <f>(K191*20+testdata[[#This Row],[TR]])/21</f>
        <v>1.1690107354831558</v>
      </c>
      <c r="L192" s="1">
        <f>testdata[[#This Row],[close]]+Multiplier*testdata[[#This Row],[ATR]]</f>
        <v>246.08703220644949</v>
      </c>
      <c r="M192" s="1">
        <f>testdata[[#This Row],[close]]-Multiplier*testdata[[#This Row],[ATR]]</f>
        <v>239.07296779355053</v>
      </c>
      <c r="N192" s="1">
        <f>IF(OR(testdata[[#This Row],[UpperE]]&lt;N191,F191&gt;N191),testdata[[#This Row],[UpperE]],N191)</f>
        <v>246.08703220644949</v>
      </c>
      <c r="O192" s="1">
        <f>IF(OR(testdata[[#This Row],[LowerE]]&gt;O191,F191&lt;O191),testdata[[#This Row],[LowerE]],O191)</f>
        <v>239.07296779355053</v>
      </c>
      <c r="P192" s="7">
        <f>IF(S191=N191,testdata[[#This Row],[Upper]],testdata[[#This Row],[Lower]])</f>
        <v>239.07296779355053</v>
      </c>
      <c r="Q192" s="7" t="e">
        <f>IF(testdata[[#This Row],[AtrStop]]=testdata[[#This Row],[Upper]],testdata[[#This Row],[Upper]],NA())</f>
        <v>#N/A</v>
      </c>
      <c r="R192" s="7">
        <f>IF(testdata[[#This Row],[AtrStop]]=testdata[[#This Row],[Lower]],testdata[[#This Row],[Lower]],NA())</f>
        <v>239.07296779355053</v>
      </c>
      <c r="S192" s="19">
        <f>IF(testdata[[#This Row],[close]]&lt;=testdata[[#This Row],[STpot]],testdata[[#This Row],[Upper]],testdata[[#This Row],[Lower]])</f>
        <v>239.07296779355053</v>
      </c>
      <c r="U192" s="2">
        <v>43012</v>
      </c>
      <c r="V192" s="7"/>
      <c r="W192" s="7">
        <v>239.07296779000001</v>
      </c>
      <c r="X192" s="19">
        <v>239.07296779000001</v>
      </c>
      <c r="Y192" t="str">
        <f t="shared" si="2"/>
        <v/>
      </c>
    </row>
    <row r="193" spans="1:25" x14ac:dyDescent="0.25">
      <c r="A193" s="5">
        <v>191</v>
      </c>
      <c r="B193" s="2">
        <v>43013</v>
      </c>
      <c r="C193" s="1">
        <v>242.95</v>
      </c>
      <c r="D193" s="1">
        <v>244.04</v>
      </c>
      <c r="E193" s="1">
        <v>242.62</v>
      </c>
      <c r="F193" s="1">
        <v>244.02</v>
      </c>
      <c r="G193" s="1">
        <f>testdata[[#This Row],[high]]-testdata[[#This Row],[low]]</f>
        <v>1.4199999999999875</v>
      </c>
      <c r="H193" s="1">
        <f>ABS(testdata[[#This Row],[high]]-F192)</f>
        <v>1.4599999999999795</v>
      </c>
      <c r="I193" s="1">
        <f>ABS(testdata[[#This Row],[low]]-F192)</f>
        <v>3.9999999999992042E-2</v>
      </c>
      <c r="J193" s="1">
        <f>MAX(testdata[[#This Row],[H-L]:[|L-pC|]])</f>
        <v>1.4599999999999795</v>
      </c>
      <c r="K193" s="10">
        <f>(K192*20+testdata[[#This Row],[TR]])/21</f>
        <v>1.182867367126814</v>
      </c>
      <c r="L193" s="1">
        <f>testdata[[#This Row],[close]]+Multiplier*testdata[[#This Row],[ATR]]</f>
        <v>247.56860210138046</v>
      </c>
      <c r="M193" s="1">
        <f>testdata[[#This Row],[close]]-Multiplier*testdata[[#This Row],[ATR]]</f>
        <v>240.47139789861956</v>
      </c>
      <c r="N193" s="1">
        <f>IF(OR(testdata[[#This Row],[UpperE]]&lt;N192,F192&gt;N192),testdata[[#This Row],[UpperE]],N192)</f>
        <v>246.08703220644949</v>
      </c>
      <c r="O193" s="1">
        <f>IF(OR(testdata[[#This Row],[LowerE]]&gt;O192,F192&lt;O192),testdata[[#This Row],[LowerE]],O192)</f>
        <v>240.47139789861956</v>
      </c>
      <c r="P193" s="7">
        <f>IF(S192=N192,testdata[[#This Row],[Upper]],testdata[[#This Row],[Lower]])</f>
        <v>240.47139789861956</v>
      </c>
      <c r="Q193" s="7" t="e">
        <f>IF(testdata[[#This Row],[AtrStop]]=testdata[[#This Row],[Upper]],testdata[[#This Row],[Upper]],NA())</f>
        <v>#N/A</v>
      </c>
      <c r="R193" s="7">
        <f>IF(testdata[[#This Row],[AtrStop]]=testdata[[#This Row],[Lower]],testdata[[#This Row],[Lower]],NA())</f>
        <v>240.47139789861956</v>
      </c>
      <c r="S193" s="19">
        <f>IF(testdata[[#This Row],[close]]&lt;=testdata[[#This Row],[STpot]],testdata[[#This Row],[Upper]],testdata[[#This Row],[Lower]])</f>
        <v>240.47139789861956</v>
      </c>
      <c r="U193" s="2">
        <v>43013</v>
      </c>
      <c r="V193" s="7"/>
      <c r="W193" s="7">
        <v>240.4713979</v>
      </c>
      <c r="X193" s="19">
        <v>240.4713979</v>
      </c>
      <c r="Y193" t="str">
        <f t="shared" si="2"/>
        <v/>
      </c>
    </row>
    <row r="194" spans="1:25" x14ac:dyDescent="0.25">
      <c r="A194" s="5">
        <v>192</v>
      </c>
      <c r="B194" s="2">
        <v>43014</v>
      </c>
      <c r="C194" s="1">
        <v>243.53</v>
      </c>
      <c r="D194" s="1">
        <v>244.06</v>
      </c>
      <c r="E194" s="1">
        <v>243.25</v>
      </c>
      <c r="F194" s="1">
        <v>243.74</v>
      </c>
      <c r="G194" s="1">
        <f>testdata[[#This Row],[high]]-testdata[[#This Row],[low]]</f>
        <v>0.81000000000000227</v>
      </c>
      <c r="H194" s="1">
        <f>ABS(testdata[[#This Row],[high]]-F193)</f>
        <v>3.9999999999992042E-2</v>
      </c>
      <c r="I194" s="1">
        <f>ABS(testdata[[#This Row],[low]]-F193)</f>
        <v>0.77000000000001023</v>
      </c>
      <c r="J194" s="1">
        <f>MAX(testdata[[#This Row],[H-L]:[|L-pC|]])</f>
        <v>0.81000000000000227</v>
      </c>
      <c r="K194" s="10">
        <f>(K193*20+testdata[[#This Row],[TR]])/21</f>
        <v>1.1651117782160134</v>
      </c>
      <c r="L194" s="1">
        <f>testdata[[#This Row],[close]]+Multiplier*testdata[[#This Row],[ATR]]</f>
        <v>247.23533533464806</v>
      </c>
      <c r="M194" s="1">
        <f>testdata[[#This Row],[close]]-Multiplier*testdata[[#This Row],[ATR]]</f>
        <v>240.24466466535196</v>
      </c>
      <c r="N194" s="1">
        <f>IF(OR(testdata[[#This Row],[UpperE]]&lt;N193,F193&gt;N193),testdata[[#This Row],[UpperE]],N193)</f>
        <v>246.08703220644949</v>
      </c>
      <c r="O194" s="1">
        <f>IF(OR(testdata[[#This Row],[LowerE]]&gt;O193,F193&lt;O193),testdata[[#This Row],[LowerE]],O193)</f>
        <v>240.47139789861956</v>
      </c>
      <c r="P194" s="7">
        <f>IF(S193=N193,testdata[[#This Row],[Upper]],testdata[[#This Row],[Lower]])</f>
        <v>240.47139789861956</v>
      </c>
      <c r="Q194" s="7" t="e">
        <f>IF(testdata[[#This Row],[AtrStop]]=testdata[[#This Row],[Upper]],testdata[[#This Row],[Upper]],NA())</f>
        <v>#N/A</v>
      </c>
      <c r="R194" s="7">
        <f>IF(testdata[[#This Row],[AtrStop]]=testdata[[#This Row],[Lower]],testdata[[#This Row],[Lower]],NA())</f>
        <v>240.47139789861956</v>
      </c>
      <c r="S194" s="19">
        <f>IF(testdata[[#This Row],[close]]&lt;=testdata[[#This Row],[STpot]],testdata[[#This Row],[Upper]],testdata[[#This Row],[Lower]])</f>
        <v>240.47139789861956</v>
      </c>
      <c r="U194" s="2">
        <v>43014</v>
      </c>
      <c r="V194" s="7"/>
      <c r="W194" s="7">
        <v>240.4713979</v>
      </c>
      <c r="X194" s="19">
        <v>240.4713979</v>
      </c>
      <c r="Y194" t="str">
        <f t="shared" si="2"/>
        <v/>
      </c>
    </row>
    <row r="195" spans="1:25" x14ac:dyDescent="0.25">
      <c r="A195" s="5">
        <v>193</v>
      </c>
      <c r="B195" s="2">
        <v>43017</v>
      </c>
      <c r="C195" s="1">
        <v>243.99</v>
      </c>
      <c r="D195" s="1">
        <v>244.06</v>
      </c>
      <c r="E195" s="1">
        <v>243.05</v>
      </c>
      <c r="F195" s="1">
        <v>243.34</v>
      </c>
      <c r="G195" s="1">
        <f>testdata[[#This Row],[high]]-testdata[[#This Row],[low]]</f>
        <v>1.0099999999999909</v>
      </c>
      <c r="H195" s="1">
        <f>ABS(testdata[[#This Row],[high]]-F194)</f>
        <v>0.31999999999999318</v>
      </c>
      <c r="I195" s="1">
        <f>ABS(testdata[[#This Row],[low]]-F194)</f>
        <v>0.68999999999999773</v>
      </c>
      <c r="J195" s="1">
        <f>MAX(testdata[[#This Row],[H-L]:[|L-pC|]])</f>
        <v>1.0099999999999909</v>
      </c>
      <c r="K195" s="10">
        <f>(K194*20+testdata[[#This Row],[TR]])/21</f>
        <v>1.1577255030628695</v>
      </c>
      <c r="L195" s="1">
        <f>testdata[[#This Row],[close]]+Multiplier*testdata[[#This Row],[ATR]]</f>
        <v>246.81317650918862</v>
      </c>
      <c r="M195" s="1">
        <f>testdata[[#This Row],[close]]-Multiplier*testdata[[#This Row],[ATR]]</f>
        <v>239.86682349081138</v>
      </c>
      <c r="N195" s="1">
        <f>IF(OR(testdata[[#This Row],[UpperE]]&lt;N194,F194&gt;N194),testdata[[#This Row],[UpperE]],N194)</f>
        <v>246.08703220644949</v>
      </c>
      <c r="O195" s="1">
        <f>IF(OR(testdata[[#This Row],[LowerE]]&gt;O194,F194&lt;O194),testdata[[#This Row],[LowerE]],O194)</f>
        <v>240.47139789861956</v>
      </c>
      <c r="P195" s="7">
        <f>IF(S194=N194,testdata[[#This Row],[Upper]],testdata[[#This Row],[Lower]])</f>
        <v>240.47139789861956</v>
      </c>
      <c r="Q195" s="7" t="e">
        <f>IF(testdata[[#This Row],[AtrStop]]=testdata[[#This Row],[Upper]],testdata[[#This Row],[Upper]],NA())</f>
        <v>#N/A</v>
      </c>
      <c r="R195" s="7">
        <f>IF(testdata[[#This Row],[AtrStop]]=testdata[[#This Row],[Lower]],testdata[[#This Row],[Lower]],NA())</f>
        <v>240.47139789861956</v>
      </c>
      <c r="S195" s="19">
        <f>IF(testdata[[#This Row],[close]]&lt;=testdata[[#This Row],[STpot]],testdata[[#This Row],[Upper]],testdata[[#This Row],[Lower]])</f>
        <v>240.47139789861956</v>
      </c>
      <c r="U195" s="2">
        <v>43017</v>
      </c>
      <c r="V195" s="7"/>
      <c r="W195" s="7">
        <v>240.4713979</v>
      </c>
      <c r="X195" s="19">
        <v>240.4713979</v>
      </c>
      <c r="Y195" t="str">
        <f t="shared" si="2"/>
        <v/>
      </c>
    </row>
    <row r="196" spans="1:25" x14ac:dyDescent="0.25">
      <c r="A196" s="5">
        <v>194</v>
      </c>
      <c r="B196" s="2">
        <v>43018</v>
      </c>
      <c r="C196" s="1">
        <v>243.96</v>
      </c>
      <c r="D196" s="1">
        <v>244.4</v>
      </c>
      <c r="E196" s="1">
        <v>243.37</v>
      </c>
      <c r="F196" s="1">
        <v>243.98</v>
      </c>
      <c r="G196" s="1">
        <f>testdata[[#This Row],[high]]-testdata[[#This Row],[low]]</f>
        <v>1.0300000000000011</v>
      </c>
      <c r="H196" s="1">
        <f>ABS(testdata[[#This Row],[high]]-F195)</f>
        <v>1.0600000000000023</v>
      </c>
      <c r="I196" s="1">
        <f>ABS(testdata[[#This Row],[low]]-F195)</f>
        <v>3.0000000000001137E-2</v>
      </c>
      <c r="J196" s="1">
        <f>MAX(testdata[[#This Row],[H-L]:[|L-pC|]])</f>
        <v>1.0600000000000023</v>
      </c>
      <c r="K196" s="10">
        <f>(K195*20+testdata[[#This Row],[TR]])/21</f>
        <v>1.1530719076789235</v>
      </c>
      <c r="L196" s="1">
        <f>testdata[[#This Row],[close]]+Multiplier*testdata[[#This Row],[ATR]]</f>
        <v>247.43921572303677</v>
      </c>
      <c r="M196" s="1">
        <f>testdata[[#This Row],[close]]-Multiplier*testdata[[#This Row],[ATR]]</f>
        <v>240.52078427696321</v>
      </c>
      <c r="N196" s="1">
        <f>IF(OR(testdata[[#This Row],[UpperE]]&lt;N195,F195&gt;N195),testdata[[#This Row],[UpperE]],N195)</f>
        <v>246.08703220644949</v>
      </c>
      <c r="O196" s="1">
        <f>IF(OR(testdata[[#This Row],[LowerE]]&gt;O195,F195&lt;O195),testdata[[#This Row],[LowerE]],O195)</f>
        <v>240.52078427696321</v>
      </c>
      <c r="P196" s="7">
        <f>IF(S195=N195,testdata[[#This Row],[Upper]],testdata[[#This Row],[Lower]])</f>
        <v>240.52078427696321</v>
      </c>
      <c r="Q196" s="7" t="e">
        <f>IF(testdata[[#This Row],[AtrStop]]=testdata[[#This Row],[Upper]],testdata[[#This Row],[Upper]],NA())</f>
        <v>#N/A</v>
      </c>
      <c r="R196" s="7">
        <f>IF(testdata[[#This Row],[AtrStop]]=testdata[[#This Row],[Lower]],testdata[[#This Row],[Lower]],NA())</f>
        <v>240.52078427696321</v>
      </c>
      <c r="S196" s="19">
        <f>IF(testdata[[#This Row],[close]]&lt;=testdata[[#This Row],[STpot]],testdata[[#This Row],[Upper]],testdata[[#This Row],[Lower]])</f>
        <v>240.52078427696321</v>
      </c>
      <c r="U196" s="2">
        <v>43018</v>
      </c>
      <c r="V196" s="7"/>
      <c r="W196" s="7">
        <v>240.52078427999999</v>
      </c>
      <c r="X196" s="19">
        <v>240.52078427999999</v>
      </c>
      <c r="Y196" t="str">
        <f t="shared" si="2"/>
        <v/>
      </c>
    </row>
    <row r="197" spans="1:25" x14ac:dyDescent="0.25">
      <c r="A197" s="5">
        <v>195</v>
      </c>
      <c r="B197" s="2">
        <v>43019</v>
      </c>
      <c r="C197" s="1">
        <v>243.88</v>
      </c>
      <c r="D197" s="1">
        <v>244.37</v>
      </c>
      <c r="E197" s="1">
        <v>243.7</v>
      </c>
      <c r="F197" s="1">
        <v>244.37</v>
      </c>
      <c r="G197" s="1">
        <f>testdata[[#This Row],[high]]-testdata[[#This Row],[low]]</f>
        <v>0.67000000000001592</v>
      </c>
      <c r="H197" s="1">
        <f>ABS(testdata[[#This Row],[high]]-F196)</f>
        <v>0.39000000000001478</v>
      </c>
      <c r="I197" s="1">
        <f>ABS(testdata[[#This Row],[low]]-F196)</f>
        <v>0.28000000000000114</v>
      </c>
      <c r="J197" s="1">
        <f>MAX(testdata[[#This Row],[H-L]:[|L-pC|]])</f>
        <v>0.67000000000001592</v>
      </c>
      <c r="K197" s="10">
        <f>(K196*20+testdata[[#This Row],[TR]])/21</f>
        <v>1.1300684835037376</v>
      </c>
      <c r="L197" s="1">
        <f>testdata[[#This Row],[close]]+Multiplier*testdata[[#This Row],[ATR]]</f>
        <v>247.76020545051122</v>
      </c>
      <c r="M197" s="1">
        <f>testdata[[#This Row],[close]]-Multiplier*testdata[[#This Row],[ATR]]</f>
        <v>240.97979454948879</v>
      </c>
      <c r="N197" s="1">
        <f>IF(OR(testdata[[#This Row],[UpperE]]&lt;N196,F196&gt;N196),testdata[[#This Row],[UpperE]],N196)</f>
        <v>246.08703220644949</v>
      </c>
      <c r="O197" s="1">
        <f>IF(OR(testdata[[#This Row],[LowerE]]&gt;O196,F196&lt;O196),testdata[[#This Row],[LowerE]],O196)</f>
        <v>240.97979454948879</v>
      </c>
      <c r="P197" s="7">
        <f>IF(S196=N196,testdata[[#This Row],[Upper]],testdata[[#This Row],[Lower]])</f>
        <v>240.97979454948879</v>
      </c>
      <c r="Q197" s="7" t="e">
        <f>IF(testdata[[#This Row],[AtrStop]]=testdata[[#This Row],[Upper]],testdata[[#This Row],[Upper]],NA())</f>
        <v>#N/A</v>
      </c>
      <c r="R197" s="7">
        <f>IF(testdata[[#This Row],[AtrStop]]=testdata[[#This Row],[Lower]],testdata[[#This Row],[Lower]],NA())</f>
        <v>240.97979454948879</v>
      </c>
      <c r="S197" s="19">
        <f>IF(testdata[[#This Row],[close]]&lt;=testdata[[#This Row],[STpot]],testdata[[#This Row],[Upper]],testdata[[#This Row],[Lower]])</f>
        <v>240.97979454948879</v>
      </c>
      <c r="U197" s="2">
        <v>43019</v>
      </c>
      <c r="V197" s="7"/>
      <c r="W197" s="7">
        <v>240.97979455000001</v>
      </c>
      <c r="X197" s="19">
        <v>240.97979455000001</v>
      </c>
      <c r="Y197" t="str">
        <f t="shared" si="2"/>
        <v/>
      </c>
    </row>
    <row r="198" spans="1:25" x14ac:dyDescent="0.25">
      <c r="A198" s="5">
        <v>196</v>
      </c>
      <c r="B198" s="2">
        <v>43020</v>
      </c>
      <c r="C198" s="1">
        <v>244.02</v>
      </c>
      <c r="D198" s="1">
        <v>244.41</v>
      </c>
      <c r="E198" s="1">
        <v>243.74</v>
      </c>
      <c r="F198" s="1">
        <v>244</v>
      </c>
      <c r="G198" s="1">
        <f>testdata[[#This Row],[high]]-testdata[[#This Row],[low]]</f>
        <v>0.66999999999998749</v>
      </c>
      <c r="H198" s="1">
        <f>ABS(testdata[[#This Row],[high]]-F197)</f>
        <v>3.9999999999992042E-2</v>
      </c>
      <c r="I198" s="1">
        <f>ABS(testdata[[#This Row],[low]]-F197)</f>
        <v>0.62999999999999545</v>
      </c>
      <c r="J198" s="1">
        <f>MAX(testdata[[#This Row],[H-L]:[|L-pC|]])</f>
        <v>0.66999999999998749</v>
      </c>
      <c r="K198" s="10">
        <f>(K197*20+testdata[[#This Row],[TR]])/21</f>
        <v>1.1081604604797495</v>
      </c>
      <c r="L198" s="1">
        <f>testdata[[#This Row],[close]]+Multiplier*testdata[[#This Row],[ATR]]</f>
        <v>247.32448138143926</v>
      </c>
      <c r="M198" s="1">
        <f>testdata[[#This Row],[close]]-Multiplier*testdata[[#This Row],[ATR]]</f>
        <v>240.67551861856074</v>
      </c>
      <c r="N198" s="1">
        <f>IF(OR(testdata[[#This Row],[UpperE]]&lt;N197,F197&gt;N197),testdata[[#This Row],[UpperE]],N197)</f>
        <v>246.08703220644949</v>
      </c>
      <c r="O198" s="1">
        <f>IF(OR(testdata[[#This Row],[LowerE]]&gt;O197,F197&lt;O197),testdata[[#This Row],[LowerE]],O197)</f>
        <v>240.97979454948879</v>
      </c>
      <c r="P198" s="7">
        <f>IF(S197=N197,testdata[[#This Row],[Upper]],testdata[[#This Row],[Lower]])</f>
        <v>240.97979454948879</v>
      </c>
      <c r="Q198" s="7" t="e">
        <f>IF(testdata[[#This Row],[AtrStop]]=testdata[[#This Row],[Upper]],testdata[[#This Row],[Upper]],NA())</f>
        <v>#N/A</v>
      </c>
      <c r="R198" s="7">
        <f>IF(testdata[[#This Row],[AtrStop]]=testdata[[#This Row],[Lower]],testdata[[#This Row],[Lower]],NA())</f>
        <v>240.97979454948879</v>
      </c>
      <c r="S198" s="19">
        <f>IF(testdata[[#This Row],[close]]&lt;=testdata[[#This Row],[STpot]],testdata[[#This Row],[Upper]],testdata[[#This Row],[Lower]])</f>
        <v>240.97979454948879</v>
      </c>
      <c r="U198" s="2">
        <v>43020</v>
      </c>
      <c r="V198" s="7"/>
      <c r="W198" s="7">
        <v>240.97979455000001</v>
      </c>
      <c r="X198" s="19">
        <v>240.97979455000001</v>
      </c>
      <c r="Y198" t="str">
        <f t="shared" si="2"/>
        <v/>
      </c>
    </row>
    <row r="199" spans="1:25" x14ac:dyDescent="0.25">
      <c r="A199" s="5">
        <v>197</v>
      </c>
      <c r="B199" s="2">
        <v>43021</v>
      </c>
      <c r="C199" s="1">
        <v>244.48</v>
      </c>
      <c r="D199" s="1">
        <v>244.61</v>
      </c>
      <c r="E199" s="1">
        <v>244</v>
      </c>
      <c r="F199" s="1">
        <v>244.3</v>
      </c>
      <c r="G199" s="1">
        <f>testdata[[#This Row],[high]]-testdata[[#This Row],[low]]</f>
        <v>0.61000000000001364</v>
      </c>
      <c r="H199" s="1">
        <f>ABS(testdata[[#This Row],[high]]-F198)</f>
        <v>0.61000000000001364</v>
      </c>
      <c r="I199" s="1">
        <f>ABS(testdata[[#This Row],[low]]-F198)</f>
        <v>0</v>
      </c>
      <c r="J199" s="1">
        <f>MAX(testdata[[#This Row],[H-L]:[|L-pC|]])</f>
        <v>0.61000000000001364</v>
      </c>
      <c r="K199" s="10">
        <f>(K198*20+testdata[[#This Row],[TR]])/21</f>
        <v>1.0844385337902382</v>
      </c>
      <c r="L199" s="1">
        <f>testdata[[#This Row],[close]]+Multiplier*testdata[[#This Row],[ATR]]</f>
        <v>247.55331560137071</v>
      </c>
      <c r="M199" s="1">
        <f>testdata[[#This Row],[close]]-Multiplier*testdata[[#This Row],[ATR]]</f>
        <v>241.04668439862931</v>
      </c>
      <c r="N199" s="1">
        <f>IF(OR(testdata[[#This Row],[UpperE]]&lt;N198,F198&gt;N198),testdata[[#This Row],[UpperE]],N198)</f>
        <v>246.08703220644949</v>
      </c>
      <c r="O199" s="1">
        <f>IF(OR(testdata[[#This Row],[LowerE]]&gt;O198,F198&lt;O198),testdata[[#This Row],[LowerE]],O198)</f>
        <v>241.04668439862931</v>
      </c>
      <c r="P199" s="7">
        <f>IF(S198=N198,testdata[[#This Row],[Upper]],testdata[[#This Row],[Lower]])</f>
        <v>241.04668439862931</v>
      </c>
      <c r="Q199" s="7" t="e">
        <f>IF(testdata[[#This Row],[AtrStop]]=testdata[[#This Row],[Upper]],testdata[[#This Row],[Upper]],NA())</f>
        <v>#N/A</v>
      </c>
      <c r="R199" s="7">
        <f>IF(testdata[[#This Row],[AtrStop]]=testdata[[#This Row],[Lower]],testdata[[#This Row],[Lower]],NA())</f>
        <v>241.04668439862931</v>
      </c>
      <c r="S199" s="19">
        <f>IF(testdata[[#This Row],[close]]&lt;=testdata[[#This Row],[STpot]],testdata[[#This Row],[Upper]],testdata[[#This Row],[Lower]])</f>
        <v>241.04668439862931</v>
      </c>
      <c r="U199" s="2">
        <v>43021</v>
      </c>
      <c r="V199" s="7"/>
      <c r="W199" s="7">
        <v>241.0466844</v>
      </c>
      <c r="X199" s="19">
        <v>241.0466844</v>
      </c>
      <c r="Y199" t="str">
        <f t="shared" si="2"/>
        <v/>
      </c>
    </row>
    <row r="200" spans="1:25" x14ac:dyDescent="0.25">
      <c r="A200" s="5">
        <v>198</v>
      </c>
      <c r="B200" s="2">
        <v>43024</v>
      </c>
      <c r="C200" s="1">
        <v>244.55</v>
      </c>
      <c r="D200" s="1">
        <v>244.84</v>
      </c>
      <c r="E200" s="1">
        <v>244.18</v>
      </c>
      <c r="F200" s="1">
        <v>244.63</v>
      </c>
      <c r="G200" s="1">
        <f>testdata[[#This Row],[high]]-testdata[[#This Row],[low]]</f>
        <v>0.65999999999999659</v>
      </c>
      <c r="H200" s="1">
        <f>ABS(testdata[[#This Row],[high]]-F199)</f>
        <v>0.53999999999999204</v>
      </c>
      <c r="I200" s="1">
        <f>ABS(testdata[[#This Row],[low]]-F199)</f>
        <v>0.12000000000000455</v>
      </c>
      <c r="J200" s="1">
        <f>MAX(testdata[[#This Row],[H-L]:[|L-pC|]])</f>
        <v>0.65999999999999659</v>
      </c>
      <c r="K200" s="10">
        <f>(K199*20+testdata[[#This Row],[TR]])/21</f>
        <v>1.0642271750383219</v>
      </c>
      <c r="L200" s="1">
        <f>testdata[[#This Row],[close]]+Multiplier*testdata[[#This Row],[ATR]]</f>
        <v>247.82268152511497</v>
      </c>
      <c r="M200" s="1">
        <f>testdata[[#This Row],[close]]-Multiplier*testdata[[#This Row],[ATR]]</f>
        <v>241.43731847488502</v>
      </c>
      <c r="N200" s="1">
        <f>IF(OR(testdata[[#This Row],[UpperE]]&lt;N199,F199&gt;N199),testdata[[#This Row],[UpperE]],N199)</f>
        <v>246.08703220644949</v>
      </c>
      <c r="O200" s="1">
        <f>IF(OR(testdata[[#This Row],[LowerE]]&gt;O199,F199&lt;O199),testdata[[#This Row],[LowerE]],O199)</f>
        <v>241.43731847488502</v>
      </c>
      <c r="P200" s="7">
        <f>IF(S199=N199,testdata[[#This Row],[Upper]],testdata[[#This Row],[Lower]])</f>
        <v>241.43731847488502</v>
      </c>
      <c r="Q200" s="7" t="e">
        <f>IF(testdata[[#This Row],[AtrStop]]=testdata[[#This Row],[Upper]],testdata[[#This Row],[Upper]],NA())</f>
        <v>#N/A</v>
      </c>
      <c r="R200" s="7">
        <f>IF(testdata[[#This Row],[AtrStop]]=testdata[[#This Row],[Lower]],testdata[[#This Row],[Lower]],NA())</f>
        <v>241.43731847488502</v>
      </c>
      <c r="S200" s="19">
        <f>IF(testdata[[#This Row],[close]]&lt;=testdata[[#This Row],[STpot]],testdata[[#This Row],[Upper]],testdata[[#This Row],[Lower]])</f>
        <v>241.43731847488502</v>
      </c>
      <c r="U200" s="2">
        <v>43024</v>
      </c>
      <c r="V200" s="7"/>
      <c r="W200" s="7">
        <v>241.43731847000001</v>
      </c>
      <c r="X200" s="19">
        <v>241.43731847000001</v>
      </c>
      <c r="Y200" t="str">
        <f t="shared" si="2"/>
        <v/>
      </c>
    </row>
    <row r="201" spans="1:25" x14ac:dyDescent="0.25">
      <c r="A201" s="5">
        <v>199</v>
      </c>
      <c r="B201" s="2">
        <v>43025</v>
      </c>
      <c r="C201" s="1">
        <v>244.57</v>
      </c>
      <c r="D201" s="1">
        <v>244.85</v>
      </c>
      <c r="E201" s="1">
        <v>244.33</v>
      </c>
      <c r="F201" s="1">
        <v>244.8</v>
      </c>
      <c r="G201" s="1">
        <f>testdata[[#This Row],[high]]-testdata[[#This Row],[low]]</f>
        <v>0.51999999999998181</v>
      </c>
      <c r="H201" s="1">
        <f>ABS(testdata[[#This Row],[high]]-F200)</f>
        <v>0.21999999999999886</v>
      </c>
      <c r="I201" s="1">
        <f>ABS(testdata[[#This Row],[low]]-F200)</f>
        <v>0.29999999999998295</v>
      </c>
      <c r="J201" s="1">
        <f>MAX(testdata[[#This Row],[H-L]:[|L-pC|]])</f>
        <v>0.51999999999998181</v>
      </c>
      <c r="K201" s="10">
        <f>(K200*20+testdata[[#This Row],[TR]])/21</f>
        <v>1.0383115952745914</v>
      </c>
      <c r="L201" s="1">
        <f>testdata[[#This Row],[close]]+Multiplier*testdata[[#This Row],[ATR]]</f>
        <v>247.91493478582379</v>
      </c>
      <c r="M201" s="1">
        <f>testdata[[#This Row],[close]]-Multiplier*testdata[[#This Row],[ATR]]</f>
        <v>241.68506521417623</v>
      </c>
      <c r="N201" s="1">
        <f>IF(OR(testdata[[#This Row],[UpperE]]&lt;N200,F200&gt;N200),testdata[[#This Row],[UpperE]],N200)</f>
        <v>246.08703220644949</v>
      </c>
      <c r="O201" s="1">
        <f>IF(OR(testdata[[#This Row],[LowerE]]&gt;O200,F200&lt;O200),testdata[[#This Row],[LowerE]],O200)</f>
        <v>241.68506521417623</v>
      </c>
      <c r="P201" s="7">
        <f>IF(S200=N200,testdata[[#This Row],[Upper]],testdata[[#This Row],[Lower]])</f>
        <v>241.68506521417623</v>
      </c>
      <c r="Q201" s="7" t="e">
        <f>IF(testdata[[#This Row],[AtrStop]]=testdata[[#This Row],[Upper]],testdata[[#This Row],[Upper]],NA())</f>
        <v>#N/A</v>
      </c>
      <c r="R201" s="7">
        <f>IF(testdata[[#This Row],[AtrStop]]=testdata[[#This Row],[Lower]],testdata[[#This Row],[Lower]],NA())</f>
        <v>241.68506521417623</v>
      </c>
      <c r="S201" s="19">
        <f>IF(testdata[[#This Row],[close]]&lt;=testdata[[#This Row],[STpot]],testdata[[#This Row],[Upper]],testdata[[#This Row],[Lower]])</f>
        <v>241.68506521417623</v>
      </c>
      <c r="U201" s="2">
        <v>43025</v>
      </c>
      <c r="V201" s="7"/>
      <c r="W201" s="7">
        <v>241.68506521</v>
      </c>
      <c r="X201" s="19">
        <v>241.68506521</v>
      </c>
      <c r="Y201" t="str">
        <f t="shared" si="2"/>
        <v/>
      </c>
    </row>
    <row r="202" spans="1:25" x14ac:dyDescent="0.25">
      <c r="A202" s="5">
        <v>200</v>
      </c>
      <c r="B202" s="2">
        <v>43026</v>
      </c>
      <c r="C202" s="1">
        <v>245.21</v>
      </c>
      <c r="D202" s="1">
        <v>245.26</v>
      </c>
      <c r="E202" s="1">
        <v>244.83</v>
      </c>
      <c r="F202" s="1">
        <v>245.04</v>
      </c>
      <c r="G202" s="1">
        <f>testdata[[#This Row],[high]]-testdata[[#This Row],[low]]</f>
        <v>0.4299999999999784</v>
      </c>
      <c r="H202" s="1">
        <f>ABS(testdata[[#This Row],[high]]-F201)</f>
        <v>0.45999999999997954</v>
      </c>
      <c r="I202" s="1">
        <f>ABS(testdata[[#This Row],[low]]-F201)</f>
        <v>3.0000000000001137E-2</v>
      </c>
      <c r="J202" s="1">
        <f>MAX(testdata[[#This Row],[H-L]:[|L-pC|]])</f>
        <v>0.45999999999997954</v>
      </c>
      <c r="K202" s="10">
        <f>(K201*20+testdata[[#This Row],[TR]])/21</f>
        <v>1.0107729478805623</v>
      </c>
      <c r="L202" s="1">
        <f>testdata[[#This Row],[close]]+Multiplier*testdata[[#This Row],[ATR]]</f>
        <v>248.07231884364168</v>
      </c>
      <c r="M202" s="1">
        <f>testdata[[#This Row],[close]]-Multiplier*testdata[[#This Row],[ATR]]</f>
        <v>242.0076811563583</v>
      </c>
      <c r="N202" s="1">
        <f>IF(OR(testdata[[#This Row],[UpperE]]&lt;N201,F201&gt;N201),testdata[[#This Row],[UpperE]],N201)</f>
        <v>246.08703220644949</v>
      </c>
      <c r="O202" s="1">
        <f>IF(OR(testdata[[#This Row],[LowerE]]&gt;O201,F201&lt;O201),testdata[[#This Row],[LowerE]],O201)</f>
        <v>242.0076811563583</v>
      </c>
      <c r="P202" s="7">
        <f>IF(S201=N201,testdata[[#This Row],[Upper]],testdata[[#This Row],[Lower]])</f>
        <v>242.0076811563583</v>
      </c>
      <c r="Q202" s="7" t="e">
        <f>IF(testdata[[#This Row],[AtrStop]]=testdata[[#This Row],[Upper]],testdata[[#This Row],[Upper]],NA())</f>
        <v>#N/A</v>
      </c>
      <c r="R202" s="7">
        <f>IF(testdata[[#This Row],[AtrStop]]=testdata[[#This Row],[Lower]],testdata[[#This Row],[Lower]],NA())</f>
        <v>242.0076811563583</v>
      </c>
      <c r="S202" s="19">
        <f>IF(testdata[[#This Row],[close]]&lt;=testdata[[#This Row],[STpot]],testdata[[#This Row],[Upper]],testdata[[#This Row],[Lower]])</f>
        <v>242.0076811563583</v>
      </c>
      <c r="U202" s="2">
        <v>43026</v>
      </c>
      <c r="V202" s="7"/>
      <c r="W202" s="7">
        <v>242.00768116</v>
      </c>
      <c r="X202" s="19">
        <v>242.00768116</v>
      </c>
      <c r="Y202" t="str">
        <f t="shared" si="2"/>
        <v/>
      </c>
    </row>
    <row r="203" spans="1:25" x14ac:dyDescent="0.25">
      <c r="A203" s="5">
        <v>201</v>
      </c>
      <c r="B203" s="2">
        <v>43027</v>
      </c>
      <c r="C203" s="1">
        <v>244.18</v>
      </c>
      <c r="D203" s="1">
        <v>245.14</v>
      </c>
      <c r="E203" s="1">
        <v>243.72</v>
      </c>
      <c r="F203" s="1">
        <v>245.1</v>
      </c>
      <c r="G203" s="1">
        <f>testdata[[#This Row],[high]]-testdata[[#This Row],[low]]</f>
        <v>1.4199999999999875</v>
      </c>
      <c r="H203" s="1">
        <f>ABS(testdata[[#This Row],[high]]-F202)</f>
        <v>9.9999999999994316E-2</v>
      </c>
      <c r="I203" s="1">
        <f>ABS(testdata[[#This Row],[low]]-F202)</f>
        <v>1.3199999999999932</v>
      </c>
      <c r="J203" s="1">
        <f>MAX(testdata[[#This Row],[H-L]:[|L-pC|]])</f>
        <v>1.4199999999999875</v>
      </c>
      <c r="K203" s="10">
        <f>(K202*20+testdata[[#This Row],[TR]])/21</f>
        <v>1.0302599503624397</v>
      </c>
      <c r="L203" s="1">
        <f>testdata[[#This Row],[close]]+Multiplier*testdata[[#This Row],[ATR]]</f>
        <v>248.19077985108731</v>
      </c>
      <c r="M203" s="1">
        <f>testdata[[#This Row],[close]]-Multiplier*testdata[[#This Row],[ATR]]</f>
        <v>242.00922014891268</v>
      </c>
      <c r="N203" s="1">
        <f>IF(OR(testdata[[#This Row],[UpperE]]&lt;N202,F202&gt;N202),testdata[[#This Row],[UpperE]],N202)</f>
        <v>246.08703220644949</v>
      </c>
      <c r="O203" s="1">
        <f>IF(OR(testdata[[#This Row],[LowerE]]&gt;O202,F202&lt;O202),testdata[[#This Row],[LowerE]],O202)</f>
        <v>242.00922014891268</v>
      </c>
      <c r="P203" s="7">
        <f>IF(S202=N202,testdata[[#This Row],[Upper]],testdata[[#This Row],[Lower]])</f>
        <v>242.00922014891268</v>
      </c>
      <c r="Q203" s="7" t="e">
        <f>IF(testdata[[#This Row],[AtrStop]]=testdata[[#This Row],[Upper]],testdata[[#This Row],[Upper]],NA())</f>
        <v>#N/A</v>
      </c>
      <c r="R203" s="7">
        <f>IF(testdata[[#This Row],[AtrStop]]=testdata[[#This Row],[Lower]],testdata[[#This Row],[Lower]],NA())</f>
        <v>242.00922014891268</v>
      </c>
      <c r="S203" s="19">
        <f>IF(testdata[[#This Row],[close]]&lt;=testdata[[#This Row],[STpot]],testdata[[#This Row],[Upper]],testdata[[#This Row],[Lower]])</f>
        <v>242.00922014891268</v>
      </c>
      <c r="U203" s="2">
        <v>43027</v>
      </c>
      <c r="V203" s="7"/>
      <c r="W203" s="7">
        <v>242.00922015</v>
      </c>
      <c r="X203" s="19">
        <v>242.00922015</v>
      </c>
      <c r="Y203" t="str">
        <f t="shared" si="2"/>
        <v/>
      </c>
    </row>
    <row r="204" spans="1:25" x14ac:dyDescent="0.25">
      <c r="A204" s="5">
        <v>202</v>
      </c>
      <c r="B204" s="2">
        <v>43028</v>
      </c>
      <c r="C204" s="1">
        <v>245.98</v>
      </c>
      <c r="D204" s="1">
        <v>246.4</v>
      </c>
      <c r="E204" s="1">
        <v>245.09</v>
      </c>
      <c r="F204" s="1">
        <v>246.37</v>
      </c>
      <c r="G204" s="1">
        <f>testdata[[#This Row],[high]]-testdata[[#This Row],[low]]</f>
        <v>1.3100000000000023</v>
      </c>
      <c r="H204" s="1">
        <f>ABS(testdata[[#This Row],[high]]-F203)</f>
        <v>1.3000000000000114</v>
      </c>
      <c r="I204" s="1">
        <f>ABS(testdata[[#This Row],[low]]-F203)</f>
        <v>9.9999999999909051E-3</v>
      </c>
      <c r="J204" s="1">
        <f>MAX(testdata[[#This Row],[H-L]:[|L-pC|]])</f>
        <v>1.3100000000000023</v>
      </c>
      <c r="K204" s="10">
        <f>(K203*20+testdata[[#This Row],[TR]])/21</f>
        <v>1.0435809051070855</v>
      </c>
      <c r="L204" s="1">
        <f>testdata[[#This Row],[close]]+Multiplier*testdata[[#This Row],[ATR]]</f>
        <v>249.50074271532125</v>
      </c>
      <c r="M204" s="1">
        <f>testdata[[#This Row],[close]]-Multiplier*testdata[[#This Row],[ATR]]</f>
        <v>243.23925728467876</v>
      </c>
      <c r="N204" s="1">
        <f>IF(OR(testdata[[#This Row],[UpperE]]&lt;N203,F203&gt;N203),testdata[[#This Row],[UpperE]],N203)</f>
        <v>246.08703220644949</v>
      </c>
      <c r="O204" s="1">
        <f>IF(OR(testdata[[#This Row],[LowerE]]&gt;O203,F203&lt;O203),testdata[[#This Row],[LowerE]],O203)</f>
        <v>243.23925728467876</v>
      </c>
      <c r="P204" s="7">
        <f>IF(S203=N203,testdata[[#This Row],[Upper]],testdata[[#This Row],[Lower]])</f>
        <v>243.23925728467876</v>
      </c>
      <c r="Q204" s="7" t="e">
        <f>IF(testdata[[#This Row],[AtrStop]]=testdata[[#This Row],[Upper]],testdata[[#This Row],[Upper]],NA())</f>
        <v>#N/A</v>
      </c>
      <c r="R204" s="7">
        <f>IF(testdata[[#This Row],[AtrStop]]=testdata[[#This Row],[Lower]],testdata[[#This Row],[Lower]],NA())</f>
        <v>243.23925728467876</v>
      </c>
      <c r="S204" s="19">
        <f>IF(testdata[[#This Row],[close]]&lt;=testdata[[#This Row],[STpot]],testdata[[#This Row],[Upper]],testdata[[#This Row],[Lower]])</f>
        <v>243.23925728467876</v>
      </c>
      <c r="U204" s="2">
        <v>43028</v>
      </c>
      <c r="V204" s="7"/>
      <c r="W204" s="7">
        <v>243.23925728</v>
      </c>
      <c r="X204" s="19">
        <v>243.23925728</v>
      </c>
      <c r="Y204" t="str">
        <f t="shared" si="2"/>
        <v/>
      </c>
    </row>
    <row r="205" spans="1:25" x14ac:dyDescent="0.25">
      <c r="A205" s="5">
        <v>203</v>
      </c>
      <c r="B205" s="2">
        <v>43031</v>
      </c>
      <c r="C205" s="1">
        <v>246.72</v>
      </c>
      <c r="D205" s="1">
        <v>246.75</v>
      </c>
      <c r="E205" s="1">
        <v>245.33</v>
      </c>
      <c r="F205" s="1">
        <v>245.41</v>
      </c>
      <c r="G205" s="1">
        <f>testdata[[#This Row],[high]]-testdata[[#This Row],[low]]</f>
        <v>1.4199999999999875</v>
      </c>
      <c r="H205" s="1">
        <f>ABS(testdata[[#This Row],[high]]-F204)</f>
        <v>0.37999999999999545</v>
      </c>
      <c r="I205" s="1">
        <f>ABS(testdata[[#This Row],[low]]-F204)</f>
        <v>1.039999999999992</v>
      </c>
      <c r="J205" s="1">
        <f>MAX(testdata[[#This Row],[H-L]:[|L-pC|]])</f>
        <v>1.4199999999999875</v>
      </c>
      <c r="K205" s="10">
        <f>(K204*20+testdata[[#This Row],[TR]])/21</f>
        <v>1.0615056239115095</v>
      </c>
      <c r="L205" s="1">
        <f>testdata[[#This Row],[close]]+Multiplier*testdata[[#This Row],[ATR]]</f>
        <v>248.59451687173453</v>
      </c>
      <c r="M205" s="1">
        <f>testdata[[#This Row],[close]]-Multiplier*testdata[[#This Row],[ATR]]</f>
        <v>242.22548312826547</v>
      </c>
      <c r="N205" s="1">
        <f>IF(OR(testdata[[#This Row],[UpperE]]&lt;N204,F204&gt;N204),testdata[[#This Row],[UpperE]],N204)</f>
        <v>248.59451687173453</v>
      </c>
      <c r="O205" s="1">
        <f>IF(OR(testdata[[#This Row],[LowerE]]&gt;O204,F204&lt;O204),testdata[[#This Row],[LowerE]],O204)</f>
        <v>243.23925728467876</v>
      </c>
      <c r="P205" s="7">
        <f>IF(S204=N204,testdata[[#This Row],[Upper]],testdata[[#This Row],[Lower]])</f>
        <v>243.23925728467876</v>
      </c>
      <c r="Q205" s="7" t="e">
        <f>IF(testdata[[#This Row],[AtrStop]]=testdata[[#This Row],[Upper]],testdata[[#This Row],[Upper]],NA())</f>
        <v>#N/A</v>
      </c>
      <c r="R205" s="7">
        <f>IF(testdata[[#This Row],[AtrStop]]=testdata[[#This Row],[Lower]],testdata[[#This Row],[Lower]],NA())</f>
        <v>243.23925728467876</v>
      </c>
      <c r="S205" s="19">
        <f>IF(testdata[[#This Row],[close]]&lt;=testdata[[#This Row],[STpot]],testdata[[#This Row],[Upper]],testdata[[#This Row],[Lower]])</f>
        <v>243.23925728467876</v>
      </c>
      <c r="U205" s="2">
        <v>43031</v>
      </c>
      <c r="V205" s="7"/>
      <c r="W205" s="7">
        <v>243.23925728</v>
      </c>
      <c r="X205" s="19">
        <v>243.23925728</v>
      </c>
      <c r="Y205" t="str">
        <f t="shared" si="2"/>
        <v/>
      </c>
    </row>
    <row r="206" spans="1:25" x14ac:dyDescent="0.25">
      <c r="A206" s="5">
        <v>204</v>
      </c>
      <c r="B206" s="2">
        <v>43032</v>
      </c>
      <c r="C206" s="1">
        <v>245.88</v>
      </c>
      <c r="D206" s="1">
        <v>246.1</v>
      </c>
      <c r="E206" s="1">
        <v>245.45</v>
      </c>
      <c r="F206" s="1">
        <v>245.84</v>
      </c>
      <c r="G206" s="1">
        <f>testdata[[#This Row],[high]]-testdata[[#This Row],[low]]</f>
        <v>0.65000000000000568</v>
      </c>
      <c r="H206" s="1">
        <f>ABS(testdata[[#This Row],[high]]-F205)</f>
        <v>0.68999999999999773</v>
      </c>
      <c r="I206" s="1">
        <f>ABS(testdata[[#This Row],[low]]-F205)</f>
        <v>3.9999999999992042E-2</v>
      </c>
      <c r="J206" s="1">
        <f>MAX(testdata[[#This Row],[H-L]:[|L-pC|]])</f>
        <v>0.68999999999999773</v>
      </c>
      <c r="K206" s="10">
        <f>(K205*20+testdata[[#This Row],[TR]])/21</f>
        <v>1.0438148799157232</v>
      </c>
      <c r="L206" s="1">
        <f>testdata[[#This Row],[close]]+Multiplier*testdata[[#This Row],[ATR]]</f>
        <v>248.97144463974718</v>
      </c>
      <c r="M206" s="1">
        <f>testdata[[#This Row],[close]]-Multiplier*testdata[[#This Row],[ATR]]</f>
        <v>242.70855536025283</v>
      </c>
      <c r="N206" s="1">
        <f>IF(OR(testdata[[#This Row],[UpperE]]&lt;N205,F205&gt;N205),testdata[[#This Row],[UpperE]],N205)</f>
        <v>248.59451687173453</v>
      </c>
      <c r="O206" s="1">
        <f>IF(OR(testdata[[#This Row],[LowerE]]&gt;O205,F205&lt;O205),testdata[[#This Row],[LowerE]],O205)</f>
        <v>243.23925728467876</v>
      </c>
      <c r="P206" s="7">
        <f>IF(S205=N205,testdata[[#This Row],[Upper]],testdata[[#This Row],[Lower]])</f>
        <v>243.23925728467876</v>
      </c>
      <c r="Q206" s="7" t="e">
        <f>IF(testdata[[#This Row],[AtrStop]]=testdata[[#This Row],[Upper]],testdata[[#This Row],[Upper]],NA())</f>
        <v>#N/A</v>
      </c>
      <c r="R206" s="7">
        <f>IF(testdata[[#This Row],[AtrStop]]=testdata[[#This Row],[Lower]],testdata[[#This Row],[Lower]],NA())</f>
        <v>243.23925728467876</v>
      </c>
      <c r="S206" s="19">
        <f>IF(testdata[[#This Row],[close]]&lt;=testdata[[#This Row],[STpot]],testdata[[#This Row],[Upper]],testdata[[#This Row],[Lower]])</f>
        <v>243.23925728467876</v>
      </c>
      <c r="U206" s="2">
        <v>43032</v>
      </c>
      <c r="V206" s="7"/>
      <c r="W206" s="7">
        <v>243.23925728</v>
      </c>
      <c r="X206" s="19">
        <v>243.23925728</v>
      </c>
      <c r="Y206" t="str">
        <f t="shared" si="2"/>
        <v/>
      </c>
    </row>
    <row r="207" spans="1:25" x14ac:dyDescent="0.25">
      <c r="A207" s="5">
        <v>205</v>
      </c>
      <c r="B207" s="2">
        <v>43033</v>
      </c>
      <c r="C207" s="1">
        <v>245.48</v>
      </c>
      <c r="D207" s="1">
        <v>245.6</v>
      </c>
      <c r="E207" s="1">
        <v>243.39</v>
      </c>
      <c r="F207" s="1">
        <v>244.63</v>
      </c>
      <c r="G207" s="1">
        <f>testdata[[#This Row],[high]]-testdata[[#This Row],[low]]</f>
        <v>2.210000000000008</v>
      </c>
      <c r="H207" s="1">
        <f>ABS(testdata[[#This Row],[high]]-F206)</f>
        <v>0.24000000000000909</v>
      </c>
      <c r="I207" s="1">
        <f>ABS(testdata[[#This Row],[low]]-F206)</f>
        <v>2.4500000000000171</v>
      </c>
      <c r="J207" s="1">
        <f>MAX(testdata[[#This Row],[H-L]:[|L-pC|]])</f>
        <v>2.4500000000000171</v>
      </c>
      <c r="K207" s="10">
        <f>(K206*20+testdata[[#This Row],[TR]])/21</f>
        <v>1.1107760761102135</v>
      </c>
      <c r="L207" s="1">
        <f>testdata[[#This Row],[close]]+Multiplier*testdata[[#This Row],[ATR]]</f>
        <v>247.96232822833065</v>
      </c>
      <c r="M207" s="1">
        <f>testdata[[#This Row],[close]]-Multiplier*testdata[[#This Row],[ATR]]</f>
        <v>241.29767177166934</v>
      </c>
      <c r="N207" s="1">
        <f>IF(OR(testdata[[#This Row],[UpperE]]&lt;N206,F206&gt;N206),testdata[[#This Row],[UpperE]],N206)</f>
        <v>247.96232822833065</v>
      </c>
      <c r="O207" s="1">
        <f>IF(OR(testdata[[#This Row],[LowerE]]&gt;O206,F206&lt;O206),testdata[[#This Row],[LowerE]],O206)</f>
        <v>243.23925728467876</v>
      </c>
      <c r="P207" s="7">
        <f>IF(S206=N206,testdata[[#This Row],[Upper]],testdata[[#This Row],[Lower]])</f>
        <v>243.23925728467876</v>
      </c>
      <c r="Q207" s="7" t="e">
        <f>IF(testdata[[#This Row],[AtrStop]]=testdata[[#This Row],[Upper]],testdata[[#This Row],[Upper]],NA())</f>
        <v>#N/A</v>
      </c>
      <c r="R207" s="7">
        <f>IF(testdata[[#This Row],[AtrStop]]=testdata[[#This Row],[Lower]],testdata[[#This Row],[Lower]],NA())</f>
        <v>243.23925728467876</v>
      </c>
      <c r="S207" s="19">
        <f>IF(testdata[[#This Row],[close]]&lt;=testdata[[#This Row],[STpot]],testdata[[#This Row],[Upper]],testdata[[#This Row],[Lower]])</f>
        <v>243.23925728467876</v>
      </c>
      <c r="U207" s="2">
        <v>43033</v>
      </c>
      <c r="V207" s="7"/>
      <c r="W207" s="7">
        <v>243.23925728</v>
      </c>
      <c r="X207" s="19">
        <v>243.23925728</v>
      </c>
      <c r="Y207" t="str">
        <f t="shared" si="2"/>
        <v/>
      </c>
    </row>
    <row r="208" spans="1:25" x14ac:dyDescent="0.25">
      <c r="A208" s="5">
        <v>206</v>
      </c>
      <c r="B208" s="2">
        <v>43034</v>
      </c>
      <c r="C208" s="1">
        <v>245.3</v>
      </c>
      <c r="D208" s="1">
        <v>245.59</v>
      </c>
      <c r="E208" s="1">
        <v>244.81</v>
      </c>
      <c r="F208" s="1">
        <v>244.94</v>
      </c>
      <c r="G208" s="1">
        <f>testdata[[#This Row],[high]]-testdata[[#This Row],[low]]</f>
        <v>0.78000000000000114</v>
      </c>
      <c r="H208" s="1">
        <f>ABS(testdata[[#This Row],[high]]-F207)</f>
        <v>0.96000000000000796</v>
      </c>
      <c r="I208" s="1">
        <f>ABS(testdata[[#This Row],[low]]-F207)</f>
        <v>0.18000000000000682</v>
      </c>
      <c r="J208" s="1">
        <f>MAX(testdata[[#This Row],[H-L]:[|L-pC|]])</f>
        <v>0.96000000000000796</v>
      </c>
      <c r="K208" s="10">
        <f>(K207*20+testdata[[#This Row],[TR]])/21</f>
        <v>1.1035962629621086</v>
      </c>
      <c r="L208" s="1">
        <f>testdata[[#This Row],[close]]+Multiplier*testdata[[#This Row],[ATR]]</f>
        <v>248.25078878888633</v>
      </c>
      <c r="M208" s="1">
        <f>testdata[[#This Row],[close]]-Multiplier*testdata[[#This Row],[ATR]]</f>
        <v>241.62921121111367</v>
      </c>
      <c r="N208" s="1">
        <f>IF(OR(testdata[[#This Row],[UpperE]]&lt;N207,F207&gt;N207),testdata[[#This Row],[UpperE]],N207)</f>
        <v>247.96232822833065</v>
      </c>
      <c r="O208" s="1">
        <f>IF(OR(testdata[[#This Row],[LowerE]]&gt;O207,F207&lt;O207),testdata[[#This Row],[LowerE]],O207)</f>
        <v>243.23925728467876</v>
      </c>
      <c r="P208" s="7">
        <f>IF(S207=N207,testdata[[#This Row],[Upper]],testdata[[#This Row],[Lower]])</f>
        <v>243.23925728467876</v>
      </c>
      <c r="Q208" s="7" t="e">
        <f>IF(testdata[[#This Row],[AtrStop]]=testdata[[#This Row],[Upper]],testdata[[#This Row],[Upper]],NA())</f>
        <v>#N/A</v>
      </c>
      <c r="R208" s="7">
        <f>IF(testdata[[#This Row],[AtrStop]]=testdata[[#This Row],[Lower]],testdata[[#This Row],[Lower]],NA())</f>
        <v>243.23925728467876</v>
      </c>
      <c r="S208" s="19">
        <f>IF(testdata[[#This Row],[close]]&lt;=testdata[[#This Row],[STpot]],testdata[[#This Row],[Upper]],testdata[[#This Row],[Lower]])</f>
        <v>243.23925728467876</v>
      </c>
      <c r="U208" s="2">
        <v>43034</v>
      </c>
      <c r="V208" s="7"/>
      <c r="W208" s="7">
        <v>243.23925728</v>
      </c>
      <c r="X208" s="19">
        <v>243.23925728</v>
      </c>
      <c r="Y208" t="str">
        <f t="shared" ref="Y208:Y271" si="3">IF(ROUND(X208,8)&lt;&gt;ROUND(S208,8),"ERR","")</f>
        <v/>
      </c>
    </row>
    <row r="209" spans="1:25" x14ac:dyDescent="0.25">
      <c r="A209" s="5">
        <v>207</v>
      </c>
      <c r="B209" s="2">
        <v>43035</v>
      </c>
      <c r="C209" s="1">
        <v>245.76</v>
      </c>
      <c r="D209" s="1">
        <v>247.12</v>
      </c>
      <c r="E209" s="1">
        <v>244.95</v>
      </c>
      <c r="F209" s="1">
        <v>246.94</v>
      </c>
      <c r="G209" s="1">
        <f>testdata[[#This Row],[high]]-testdata[[#This Row],[low]]</f>
        <v>2.1700000000000159</v>
      </c>
      <c r="H209" s="1">
        <f>ABS(testdata[[#This Row],[high]]-F208)</f>
        <v>2.1800000000000068</v>
      </c>
      <c r="I209" s="1">
        <f>ABS(testdata[[#This Row],[low]]-F208)</f>
        <v>9.9999999999909051E-3</v>
      </c>
      <c r="J209" s="1">
        <f>MAX(testdata[[#This Row],[H-L]:[|L-pC|]])</f>
        <v>2.1800000000000068</v>
      </c>
      <c r="K209" s="10">
        <f>(K208*20+testdata[[#This Row],[TR]])/21</f>
        <v>1.1548535837734371</v>
      </c>
      <c r="L209" s="1">
        <f>testdata[[#This Row],[close]]+Multiplier*testdata[[#This Row],[ATR]]</f>
        <v>250.4045607513203</v>
      </c>
      <c r="M209" s="1">
        <f>testdata[[#This Row],[close]]-Multiplier*testdata[[#This Row],[ATR]]</f>
        <v>243.47543924867969</v>
      </c>
      <c r="N209" s="1">
        <f>IF(OR(testdata[[#This Row],[UpperE]]&lt;N208,F208&gt;N208),testdata[[#This Row],[UpperE]],N208)</f>
        <v>247.96232822833065</v>
      </c>
      <c r="O209" s="1">
        <f>IF(OR(testdata[[#This Row],[LowerE]]&gt;O208,F208&lt;O208),testdata[[#This Row],[LowerE]],O208)</f>
        <v>243.47543924867969</v>
      </c>
      <c r="P209" s="7">
        <f>IF(S208=N208,testdata[[#This Row],[Upper]],testdata[[#This Row],[Lower]])</f>
        <v>243.47543924867969</v>
      </c>
      <c r="Q209" s="7" t="e">
        <f>IF(testdata[[#This Row],[AtrStop]]=testdata[[#This Row],[Upper]],testdata[[#This Row],[Upper]],NA())</f>
        <v>#N/A</v>
      </c>
      <c r="R209" s="7">
        <f>IF(testdata[[#This Row],[AtrStop]]=testdata[[#This Row],[Lower]],testdata[[#This Row],[Lower]],NA())</f>
        <v>243.47543924867969</v>
      </c>
      <c r="S209" s="19">
        <f>IF(testdata[[#This Row],[close]]&lt;=testdata[[#This Row],[STpot]],testdata[[#This Row],[Upper]],testdata[[#This Row],[Lower]])</f>
        <v>243.47543924867969</v>
      </c>
      <c r="U209" s="2">
        <v>43035</v>
      </c>
      <c r="V209" s="7"/>
      <c r="W209" s="7">
        <v>243.47543924999999</v>
      </c>
      <c r="X209" s="19">
        <v>243.47543924999999</v>
      </c>
      <c r="Y209" t="str">
        <f t="shared" si="3"/>
        <v/>
      </c>
    </row>
    <row r="210" spans="1:25" x14ac:dyDescent="0.25">
      <c r="A210" s="5">
        <v>208</v>
      </c>
      <c r="B210" s="2">
        <v>43038</v>
      </c>
      <c r="C210" s="1">
        <v>246.33</v>
      </c>
      <c r="D210" s="1">
        <v>246.84</v>
      </c>
      <c r="E210" s="1">
        <v>245.7</v>
      </c>
      <c r="F210" s="1">
        <v>246.02</v>
      </c>
      <c r="G210" s="1">
        <f>testdata[[#This Row],[high]]-testdata[[#This Row],[low]]</f>
        <v>1.1400000000000148</v>
      </c>
      <c r="H210" s="1">
        <f>ABS(testdata[[#This Row],[high]]-F209)</f>
        <v>9.9999999999994316E-2</v>
      </c>
      <c r="I210" s="1">
        <f>ABS(testdata[[#This Row],[low]]-F209)</f>
        <v>1.2400000000000091</v>
      </c>
      <c r="J210" s="1">
        <f>MAX(testdata[[#This Row],[H-L]:[|L-pC|]])</f>
        <v>1.2400000000000091</v>
      </c>
      <c r="K210" s="10">
        <f>(K209*20+testdata[[#This Row],[TR]])/21</f>
        <v>1.1589081750223214</v>
      </c>
      <c r="L210" s="1">
        <f>testdata[[#This Row],[close]]+Multiplier*testdata[[#This Row],[ATR]]</f>
        <v>249.49672452506698</v>
      </c>
      <c r="M210" s="1">
        <f>testdata[[#This Row],[close]]-Multiplier*testdata[[#This Row],[ATR]]</f>
        <v>242.54327547493304</v>
      </c>
      <c r="N210" s="1">
        <f>IF(OR(testdata[[#This Row],[UpperE]]&lt;N209,F209&gt;N209),testdata[[#This Row],[UpperE]],N209)</f>
        <v>247.96232822833065</v>
      </c>
      <c r="O210" s="1">
        <f>IF(OR(testdata[[#This Row],[LowerE]]&gt;O209,F209&lt;O209),testdata[[#This Row],[LowerE]],O209)</f>
        <v>243.47543924867969</v>
      </c>
      <c r="P210" s="7">
        <f>IF(S209=N209,testdata[[#This Row],[Upper]],testdata[[#This Row],[Lower]])</f>
        <v>243.47543924867969</v>
      </c>
      <c r="Q210" s="7" t="e">
        <f>IF(testdata[[#This Row],[AtrStop]]=testdata[[#This Row],[Upper]],testdata[[#This Row],[Upper]],NA())</f>
        <v>#N/A</v>
      </c>
      <c r="R210" s="7">
        <f>IF(testdata[[#This Row],[AtrStop]]=testdata[[#This Row],[Lower]],testdata[[#This Row],[Lower]],NA())</f>
        <v>243.47543924867969</v>
      </c>
      <c r="S210" s="19">
        <f>IF(testdata[[#This Row],[close]]&lt;=testdata[[#This Row],[STpot]],testdata[[#This Row],[Upper]],testdata[[#This Row],[Lower]])</f>
        <v>243.47543924867969</v>
      </c>
      <c r="U210" s="2">
        <v>43038</v>
      </c>
      <c r="V210" s="7"/>
      <c r="W210" s="7">
        <v>243.47543924999999</v>
      </c>
      <c r="X210" s="19">
        <v>243.47543924999999</v>
      </c>
      <c r="Y210" t="str">
        <f t="shared" si="3"/>
        <v/>
      </c>
    </row>
    <row r="211" spans="1:25" x14ac:dyDescent="0.25">
      <c r="A211" s="5">
        <v>209</v>
      </c>
      <c r="B211" s="2">
        <v>43039</v>
      </c>
      <c r="C211" s="1">
        <v>246.44</v>
      </c>
      <c r="D211" s="1">
        <v>246.69</v>
      </c>
      <c r="E211" s="1">
        <v>246.08</v>
      </c>
      <c r="F211" s="1">
        <v>246.41</v>
      </c>
      <c r="G211" s="1">
        <f>testdata[[#This Row],[high]]-testdata[[#This Row],[low]]</f>
        <v>0.60999999999998522</v>
      </c>
      <c r="H211" s="1">
        <f>ABS(testdata[[#This Row],[high]]-F210)</f>
        <v>0.66999999999998749</v>
      </c>
      <c r="I211" s="1">
        <f>ABS(testdata[[#This Row],[low]]-F210)</f>
        <v>6.0000000000002274E-2</v>
      </c>
      <c r="J211" s="1">
        <f>MAX(testdata[[#This Row],[H-L]:[|L-pC|]])</f>
        <v>0.66999999999998749</v>
      </c>
      <c r="K211" s="10">
        <f>(K210*20+testdata[[#This Row],[TR]])/21</f>
        <v>1.1356268333545911</v>
      </c>
      <c r="L211" s="1">
        <f>testdata[[#This Row],[close]]+Multiplier*testdata[[#This Row],[ATR]]</f>
        <v>249.81688050006377</v>
      </c>
      <c r="M211" s="1">
        <f>testdata[[#This Row],[close]]-Multiplier*testdata[[#This Row],[ATR]]</f>
        <v>243.00311949993622</v>
      </c>
      <c r="N211" s="1">
        <f>IF(OR(testdata[[#This Row],[UpperE]]&lt;N210,F210&gt;N210),testdata[[#This Row],[UpperE]],N210)</f>
        <v>247.96232822833065</v>
      </c>
      <c r="O211" s="1">
        <f>IF(OR(testdata[[#This Row],[LowerE]]&gt;O210,F210&lt;O210),testdata[[#This Row],[LowerE]],O210)</f>
        <v>243.47543924867969</v>
      </c>
      <c r="P211" s="7">
        <f>IF(S210=N210,testdata[[#This Row],[Upper]],testdata[[#This Row],[Lower]])</f>
        <v>243.47543924867969</v>
      </c>
      <c r="Q211" s="7" t="e">
        <f>IF(testdata[[#This Row],[AtrStop]]=testdata[[#This Row],[Upper]],testdata[[#This Row],[Upper]],NA())</f>
        <v>#N/A</v>
      </c>
      <c r="R211" s="7">
        <f>IF(testdata[[#This Row],[AtrStop]]=testdata[[#This Row],[Lower]],testdata[[#This Row],[Lower]],NA())</f>
        <v>243.47543924867969</v>
      </c>
      <c r="S211" s="19">
        <f>IF(testdata[[#This Row],[close]]&lt;=testdata[[#This Row],[STpot]],testdata[[#This Row],[Upper]],testdata[[#This Row],[Lower]])</f>
        <v>243.47543924867969</v>
      </c>
      <c r="U211" s="2">
        <v>43039</v>
      </c>
      <c r="V211" s="7"/>
      <c r="W211" s="7">
        <v>243.47543924999999</v>
      </c>
      <c r="X211" s="19">
        <v>243.47543924999999</v>
      </c>
      <c r="Y211" t="str">
        <f t="shared" si="3"/>
        <v/>
      </c>
    </row>
    <row r="212" spans="1:25" x14ac:dyDescent="0.25">
      <c r="A212" s="5">
        <v>210</v>
      </c>
      <c r="B212" s="2">
        <v>43040</v>
      </c>
      <c r="C212" s="1">
        <v>247.26</v>
      </c>
      <c r="D212" s="1">
        <v>247.63</v>
      </c>
      <c r="E212" s="1">
        <v>246.33</v>
      </c>
      <c r="F212" s="1">
        <v>246.73</v>
      </c>
      <c r="G212" s="1">
        <f>testdata[[#This Row],[high]]-testdata[[#This Row],[low]]</f>
        <v>1.2999999999999829</v>
      </c>
      <c r="H212" s="1">
        <f>ABS(testdata[[#This Row],[high]]-F211)</f>
        <v>1.2199999999999989</v>
      </c>
      <c r="I212" s="1">
        <f>ABS(testdata[[#This Row],[low]]-F211)</f>
        <v>7.9999999999984084E-2</v>
      </c>
      <c r="J212" s="1">
        <f>MAX(testdata[[#This Row],[H-L]:[|L-pC|]])</f>
        <v>1.2999999999999829</v>
      </c>
      <c r="K212" s="10">
        <f>(K211*20+testdata[[#This Row],[TR]])/21</f>
        <v>1.1434541270043717</v>
      </c>
      <c r="L212" s="1">
        <f>testdata[[#This Row],[close]]+Multiplier*testdata[[#This Row],[ATR]]</f>
        <v>250.1603623810131</v>
      </c>
      <c r="M212" s="1">
        <f>testdata[[#This Row],[close]]-Multiplier*testdata[[#This Row],[ATR]]</f>
        <v>243.29963761898688</v>
      </c>
      <c r="N212" s="1">
        <f>IF(OR(testdata[[#This Row],[UpperE]]&lt;N211,F211&gt;N211),testdata[[#This Row],[UpperE]],N211)</f>
        <v>247.96232822833065</v>
      </c>
      <c r="O212" s="1">
        <f>IF(OR(testdata[[#This Row],[LowerE]]&gt;O211,F211&lt;O211),testdata[[#This Row],[LowerE]],O211)</f>
        <v>243.47543924867969</v>
      </c>
      <c r="P212" s="7">
        <f>IF(S211=N211,testdata[[#This Row],[Upper]],testdata[[#This Row],[Lower]])</f>
        <v>243.47543924867969</v>
      </c>
      <c r="Q212" s="7" t="e">
        <f>IF(testdata[[#This Row],[AtrStop]]=testdata[[#This Row],[Upper]],testdata[[#This Row],[Upper]],NA())</f>
        <v>#N/A</v>
      </c>
      <c r="R212" s="7">
        <f>IF(testdata[[#This Row],[AtrStop]]=testdata[[#This Row],[Lower]],testdata[[#This Row],[Lower]],NA())</f>
        <v>243.47543924867969</v>
      </c>
      <c r="S212" s="19">
        <f>IF(testdata[[#This Row],[close]]&lt;=testdata[[#This Row],[STpot]],testdata[[#This Row],[Upper]],testdata[[#This Row],[Lower]])</f>
        <v>243.47543924867969</v>
      </c>
      <c r="U212" s="2">
        <v>43040</v>
      </c>
      <c r="V212" s="7"/>
      <c r="W212" s="7">
        <v>243.47543924999999</v>
      </c>
      <c r="X212" s="19">
        <v>243.47543924999999</v>
      </c>
      <c r="Y212" t="str">
        <f t="shared" si="3"/>
        <v/>
      </c>
    </row>
    <row r="213" spans="1:25" x14ac:dyDescent="0.25">
      <c r="A213" s="5">
        <v>211</v>
      </c>
      <c r="B213" s="2">
        <v>43041</v>
      </c>
      <c r="C213" s="1">
        <v>246.66</v>
      </c>
      <c r="D213" s="1">
        <v>246.98</v>
      </c>
      <c r="E213" s="1">
        <v>245.49</v>
      </c>
      <c r="F213" s="1">
        <v>246.83</v>
      </c>
      <c r="G213" s="1">
        <f>testdata[[#This Row],[high]]-testdata[[#This Row],[low]]</f>
        <v>1.4899999999999807</v>
      </c>
      <c r="H213" s="1">
        <f>ABS(testdata[[#This Row],[high]]-F212)</f>
        <v>0.25</v>
      </c>
      <c r="I213" s="1">
        <f>ABS(testdata[[#This Row],[low]]-F212)</f>
        <v>1.2399999999999807</v>
      </c>
      <c r="J213" s="1">
        <f>MAX(testdata[[#This Row],[H-L]:[|L-pC|]])</f>
        <v>1.4899999999999807</v>
      </c>
      <c r="K213" s="10">
        <f>(K212*20+testdata[[#This Row],[TR]])/21</f>
        <v>1.159956311432734</v>
      </c>
      <c r="L213" s="1">
        <f>testdata[[#This Row],[close]]+Multiplier*testdata[[#This Row],[ATR]]</f>
        <v>250.30986893429821</v>
      </c>
      <c r="M213" s="1">
        <f>testdata[[#This Row],[close]]-Multiplier*testdata[[#This Row],[ATR]]</f>
        <v>243.35013106570182</v>
      </c>
      <c r="N213" s="1">
        <f>IF(OR(testdata[[#This Row],[UpperE]]&lt;N212,F212&gt;N212),testdata[[#This Row],[UpperE]],N212)</f>
        <v>247.96232822833065</v>
      </c>
      <c r="O213" s="1">
        <f>IF(OR(testdata[[#This Row],[LowerE]]&gt;O212,F212&lt;O212),testdata[[#This Row],[LowerE]],O212)</f>
        <v>243.47543924867969</v>
      </c>
      <c r="P213" s="7">
        <f>IF(S212=N212,testdata[[#This Row],[Upper]],testdata[[#This Row],[Lower]])</f>
        <v>243.47543924867969</v>
      </c>
      <c r="Q213" s="7" t="e">
        <f>IF(testdata[[#This Row],[AtrStop]]=testdata[[#This Row],[Upper]],testdata[[#This Row],[Upper]],NA())</f>
        <v>#N/A</v>
      </c>
      <c r="R213" s="7">
        <f>IF(testdata[[#This Row],[AtrStop]]=testdata[[#This Row],[Lower]],testdata[[#This Row],[Lower]],NA())</f>
        <v>243.47543924867969</v>
      </c>
      <c r="S213" s="19">
        <f>IF(testdata[[#This Row],[close]]&lt;=testdata[[#This Row],[STpot]],testdata[[#This Row],[Upper]],testdata[[#This Row],[Lower]])</f>
        <v>243.47543924867969</v>
      </c>
      <c r="U213" s="2">
        <v>43041</v>
      </c>
      <c r="V213" s="7"/>
      <c r="W213" s="7">
        <v>243.47543924999999</v>
      </c>
      <c r="X213" s="19">
        <v>243.47543924999999</v>
      </c>
      <c r="Y213" t="str">
        <f t="shared" si="3"/>
        <v/>
      </c>
    </row>
    <row r="214" spans="1:25" x14ac:dyDescent="0.25">
      <c r="A214" s="5">
        <v>212</v>
      </c>
      <c r="B214" s="2">
        <v>43042</v>
      </c>
      <c r="C214" s="1">
        <v>247</v>
      </c>
      <c r="D214" s="1">
        <v>247.7</v>
      </c>
      <c r="E214" s="1">
        <v>246.55</v>
      </c>
      <c r="F214" s="1">
        <v>247.65</v>
      </c>
      <c r="G214" s="1">
        <f>testdata[[#This Row],[high]]-testdata[[#This Row],[low]]</f>
        <v>1.1499999999999773</v>
      </c>
      <c r="H214" s="1">
        <f>ABS(testdata[[#This Row],[high]]-F213)</f>
        <v>0.86999999999997613</v>
      </c>
      <c r="I214" s="1">
        <f>ABS(testdata[[#This Row],[low]]-F213)</f>
        <v>0.28000000000000114</v>
      </c>
      <c r="J214" s="1">
        <f>MAX(testdata[[#This Row],[H-L]:[|L-pC|]])</f>
        <v>1.1499999999999773</v>
      </c>
      <c r="K214" s="10">
        <f>(K213*20+testdata[[#This Row],[TR]])/21</f>
        <v>1.1594822013645074</v>
      </c>
      <c r="L214" s="1">
        <f>testdata[[#This Row],[close]]+Multiplier*testdata[[#This Row],[ATR]]</f>
        <v>251.12844660409354</v>
      </c>
      <c r="M214" s="1">
        <f>testdata[[#This Row],[close]]-Multiplier*testdata[[#This Row],[ATR]]</f>
        <v>244.17155339590647</v>
      </c>
      <c r="N214" s="1">
        <f>IF(OR(testdata[[#This Row],[UpperE]]&lt;N213,F213&gt;N213),testdata[[#This Row],[UpperE]],N213)</f>
        <v>247.96232822833065</v>
      </c>
      <c r="O214" s="1">
        <f>IF(OR(testdata[[#This Row],[LowerE]]&gt;O213,F213&lt;O213),testdata[[#This Row],[LowerE]],O213)</f>
        <v>244.17155339590647</v>
      </c>
      <c r="P214" s="7">
        <f>IF(S213=N213,testdata[[#This Row],[Upper]],testdata[[#This Row],[Lower]])</f>
        <v>244.17155339590647</v>
      </c>
      <c r="Q214" s="7" t="e">
        <f>IF(testdata[[#This Row],[AtrStop]]=testdata[[#This Row],[Upper]],testdata[[#This Row],[Upper]],NA())</f>
        <v>#N/A</v>
      </c>
      <c r="R214" s="7">
        <f>IF(testdata[[#This Row],[AtrStop]]=testdata[[#This Row],[Lower]],testdata[[#This Row],[Lower]],NA())</f>
        <v>244.17155339590647</v>
      </c>
      <c r="S214" s="19">
        <f>IF(testdata[[#This Row],[close]]&lt;=testdata[[#This Row],[STpot]],testdata[[#This Row],[Upper]],testdata[[#This Row],[Lower]])</f>
        <v>244.17155339590647</v>
      </c>
      <c r="U214" s="2">
        <v>43042</v>
      </c>
      <c r="V214" s="7"/>
      <c r="W214" s="7">
        <v>244.17155339999999</v>
      </c>
      <c r="X214" s="19">
        <v>244.17155339999999</v>
      </c>
      <c r="Y214" t="str">
        <f t="shared" si="3"/>
        <v/>
      </c>
    </row>
    <row r="215" spans="1:25" x14ac:dyDescent="0.25">
      <c r="A215" s="5">
        <v>213</v>
      </c>
      <c r="B215" s="2">
        <v>43045</v>
      </c>
      <c r="C215" s="1">
        <v>247.51</v>
      </c>
      <c r="D215" s="1">
        <v>248.18</v>
      </c>
      <c r="E215" s="1">
        <v>247.43</v>
      </c>
      <c r="F215" s="1">
        <v>248.04</v>
      </c>
      <c r="G215" s="1">
        <f>testdata[[#This Row],[high]]-testdata[[#This Row],[low]]</f>
        <v>0.75</v>
      </c>
      <c r="H215" s="1">
        <f>ABS(testdata[[#This Row],[high]]-F214)</f>
        <v>0.53000000000000114</v>
      </c>
      <c r="I215" s="1">
        <f>ABS(testdata[[#This Row],[low]]-F214)</f>
        <v>0.21999999999999886</v>
      </c>
      <c r="J215" s="1">
        <f>MAX(testdata[[#This Row],[H-L]:[|L-pC|]])</f>
        <v>0.75</v>
      </c>
      <c r="K215" s="10">
        <f>(K214*20+testdata[[#This Row],[TR]])/21</f>
        <v>1.1399830489185785</v>
      </c>
      <c r="L215" s="1">
        <f>testdata[[#This Row],[close]]+Multiplier*testdata[[#This Row],[ATR]]</f>
        <v>251.45994914675572</v>
      </c>
      <c r="M215" s="1">
        <f>testdata[[#This Row],[close]]-Multiplier*testdata[[#This Row],[ATR]]</f>
        <v>244.62005085324427</v>
      </c>
      <c r="N215" s="1">
        <f>IF(OR(testdata[[#This Row],[UpperE]]&lt;N214,F214&gt;N214),testdata[[#This Row],[UpperE]],N214)</f>
        <v>247.96232822833065</v>
      </c>
      <c r="O215" s="1">
        <f>IF(OR(testdata[[#This Row],[LowerE]]&gt;O214,F214&lt;O214),testdata[[#This Row],[LowerE]],O214)</f>
        <v>244.62005085324427</v>
      </c>
      <c r="P215" s="7">
        <f>IF(S214=N214,testdata[[#This Row],[Upper]],testdata[[#This Row],[Lower]])</f>
        <v>244.62005085324427</v>
      </c>
      <c r="Q215" s="7" t="e">
        <f>IF(testdata[[#This Row],[AtrStop]]=testdata[[#This Row],[Upper]],testdata[[#This Row],[Upper]],NA())</f>
        <v>#N/A</v>
      </c>
      <c r="R215" s="7">
        <f>IF(testdata[[#This Row],[AtrStop]]=testdata[[#This Row],[Lower]],testdata[[#This Row],[Lower]],NA())</f>
        <v>244.62005085324427</v>
      </c>
      <c r="S215" s="19">
        <f>IF(testdata[[#This Row],[close]]&lt;=testdata[[#This Row],[STpot]],testdata[[#This Row],[Upper]],testdata[[#This Row],[Lower]])</f>
        <v>244.62005085324427</v>
      </c>
      <c r="U215" s="2">
        <v>43045</v>
      </c>
      <c r="V215" s="7"/>
      <c r="W215" s="7">
        <v>244.62005085000001</v>
      </c>
      <c r="X215" s="19">
        <v>244.62005085000001</v>
      </c>
      <c r="Y215" t="str">
        <f t="shared" si="3"/>
        <v/>
      </c>
    </row>
    <row r="216" spans="1:25" x14ac:dyDescent="0.25">
      <c r="A216" s="5">
        <v>214</v>
      </c>
      <c r="B216" s="2">
        <v>43046</v>
      </c>
      <c r="C216" s="1">
        <v>248.15</v>
      </c>
      <c r="D216" s="1">
        <v>248.52</v>
      </c>
      <c r="E216" s="1">
        <v>247.31</v>
      </c>
      <c r="F216" s="1">
        <v>247.86</v>
      </c>
      <c r="G216" s="1">
        <f>testdata[[#This Row],[high]]-testdata[[#This Row],[low]]</f>
        <v>1.210000000000008</v>
      </c>
      <c r="H216" s="1">
        <f>ABS(testdata[[#This Row],[high]]-F215)</f>
        <v>0.48000000000001819</v>
      </c>
      <c r="I216" s="1">
        <f>ABS(testdata[[#This Row],[low]]-F215)</f>
        <v>0.72999999999998977</v>
      </c>
      <c r="J216" s="1">
        <f>MAX(testdata[[#This Row],[H-L]:[|L-pC|]])</f>
        <v>1.210000000000008</v>
      </c>
      <c r="K216" s="10">
        <f>(K215*20+testdata[[#This Row],[TR]])/21</f>
        <v>1.1433171894462657</v>
      </c>
      <c r="L216" s="1">
        <f>testdata[[#This Row],[close]]+Multiplier*testdata[[#This Row],[ATR]]</f>
        <v>251.28995156833881</v>
      </c>
      <c r="M216" s="1">
        <f>testdata[[#This Row],[close]]-Multiplier*testdata[[#This Row],[ATR]]</f>
        <v>244.43004843166122</v>
      </c>
      <c r="N216" s="1">
        <f>IF(OR(testdata[[#This Row],[UpperE]]&lt;N215,F215&gt;N215),testdata[[#This Row],[UpperE]],N215)</f>
        <v>251.28995156833881</v>
      </c>
      <c r="O216" s="1">
        <f>IF(OR(testdata[[#This Row],[LowerE]]&gt;O215,F215&lt;O215),testdata[[#This Row],[LowerE]],O215)</f>
        <v>244.62005085324427</v>
      </c>
      <c r="P216" s="7">
        <f>IF(S215=N215,testdata[[#This Row],[Upper]],testdata[[#This Row],[Lower]])</f>
        <v>244.62005085324427</v>
      </c>
      <c r="Q216" s="7" t="e">
        <f>IF(testdata[[#This Row],[AtrStop]]=testdata[[#This Row],[Upper]],testdata[[#This Row],[Upper]],NA())</f>
        <v>#N/A</v>
      </c>
      <c r="R216" s="7">
        <f>IF(testdata[[#This Row],[AtrStop]]=testdata[[#This Row],[Lower]],testdata[[#This Row],[Lower]],NA())</f>
        <v>244.62005085324427</v>
      </c>
      <c r="S216" s="19">
        <f>IF(testdata[[#This Row],[close]]&lt;=testdata[[#This Row],[STpot]],testdata[[#This Row],[Upper]],testdata[[#This Row],[Lower]])</f>
        <v>244.62005085324427</v>
      </c>
      <c r="U216" s="2">
        <v>43046</v>
      </c>
      <c r="V216" s="7"/>
      <c r="W216" s="7">
        <v>244.62005085000001</v>
      </c>
      <c r="X216" s="19">
        <v>244.62005085000001</v>
      </c>
      <c r="Y216" t="str">
        <f t="shared" si="3"/>
        <v/>
      </c>
    </row>
    <row r="217" spans="1:25" x14ac:dyDescent="0.25">
      <c r="A217" s="5">
        <v>215</v>
      </c>
      <c r="B217" s="2">
        <v>43047</v>
      </c>
      <c r="C217" s="1">
        <v>247.67</v>
      </c>
      <c r="D217" s="1">
        <v>248.39</v>
      </c>
      <c r="E217" s="1">
        <v>247.37</v>
      </c>
      <c r="F217" s="1">
        <v>248.29</v>
      </c>
      <c r="G217" s="1">
        <f>testdata[[#This Row],[high]]-testdata[[#This Row],[low]]</f>
        <v>1.0199999999999818</v>
      </c>
      <c r="H217" s="1">
        <f>ABS(testdata[[#This Row],[high]]-F216)</f>
        <v>0.52999999999997272</v>
      </c>
      <c r="I217" s="1">
        <f>ABS(testdata[[#This Row],[low]]-F216)</f>
        <v>0.49000000000000909</v>
      </c>
      <c r="J217" s="1">
        <f>MAX(testdata[[#This Row],[H-L]:[|L-pC|]])</f>
        <v>1.0199999999999818</v>
      </c>
      <c r="K217" s="10">
        <f>(K216*20+testdata[[#This Row],[TR]])/21</f>
        <v>1.1374449423297759</v>
      </c>
      <c r="L217" s="1">
        <f>testdata[[#This Row],[close]]+Multiplier*testdata[[#This Row],[ATR]]</f>
        <v>251.70233482698933</v>
      </c>
      <c r="M217" s="1">
        <f>testdata[[#This Row],[close]]-Multiplier*testdata[[#This Row],[ATR]]</f>
        <v>244.87766517301066</v>
      </c>
      <c r="N217" s="1">
        <f>IF(OR(testdata[[#This Row],[UpperE]]&lt;N216,F216&gt;N216),testdata[[#This Row],[UpperE]],N216)</f>
        <v>251.28995156833881</v>
      </c>
      <c r="O217" s="1">
        <f>IF(OR(testdata[[#This Row],[LowerE]]&gt;O216,F216&lt;O216),testdata[[#This Row],[LowerE]],O216)</f>
        <v>244.87766517301066</v>
      </c>
      <c r="P217" s="7">
        <f>IF(S216=N216,testdata[[#This Row],[Upper]],testdata[[#This Row],[Lower]])</f>
        <v>244.87766517301066</v>
      </c>
      <c r="Q217" s="7" t="e">
        <f>IF(testdata[[#This Row],[AtrStop]]=testdata[[#This Row],[Upper]],testdata[[#This Row],[Upper]],NA())</f>
        <v>#N/A</v>
      </c>
      <c r="R217" s="7">
        <f>IF(testdata[[#This Row],[AtrStop]]=testdata[[#This Row],[Lower]],testdata[[#This Row],[Lower]],NA())</f>
        <v>244.87766517301066</v>
      </c>
      <c r="S217" s="19">
        <f>IF(testdata[[#This Row],[close]]&lt;=testdata[[#This Row],[STpot]],testdata[[#This Row],[Upper]],testdata[[#This Row],[Lower]])</f>
        <v>244.87766517301066</v>
      </c>
      <c r="U217" s="2">
        <v>43047</v>
      </c>
      <c r="V217" s="7"/>
      <c r="W217" s="7">
        <v>244.87766517</v>
      </c>
      <c r="X217" s="19">
        <v>244.87766517</v>
      </c>
      <c r="Y217" t="str">
        <f t="shared" si="3"/>
        <v/>
      </c>
    </row>
    <row r="218" spans="1:25" x14ac:dyDescent="0.25">
      <c r="A218" s="5">
        <v>216</v>
      </c>
      <c r="B218" s="2">
        <v>43048</v>
      </c>
      <c r="C218" s="1">
        <v>246.96</v>
      </c>
      <c r="D218" s="1">
        <v>247.6</v>
      </c>
      <c r="E218" s="1">
        <v>245.65</v>
      </c>
      <c r="F218" s="1">
        <v>247.39</v>
      </c>
      <c r="G218" s="1">
        <f>testdata[[#This Row],[high]]-testdata[[#This Row],[low]]</f>
        <v>1.9499999999999886</v>
      </c>
      <c r="H218" s="1">
        <f>ABS(testdata[[#This Row],[high]]-F217)</f>
        <v>0.68999999999999773</v>
      </c>
      <c r="I218" s="1">
        <f>ABS(testdata[[#This Row],[low]]-F217)</f>
        <v>2.6399999999999864</v>
      </c>
      <c r="J218" s="1">
        <f>MAX(testdata[[#This Row],[H-L]:[|L-pC|]])</f>
        <v>2.6399999999999864</v>
      </c>
      <c r="K218" s="10">
        <f>(K217*20+testdata[[#This Row],[TR]])/21</f>
        <v>1.2089951831712145</v>
      </c>
      <c r="L218" s="1">
        <f>testdata[[#This Row],[close]]+Multiplier*testdata[[#This Row],[ATR]]</f>
        <v>251.01698554951363</v>
      </c>
      <c r="M218" s="1">
        <f>testdata[[#This Row],[close]]-Multiplier*testdata[[#This Row],[ATR]]</f>
        <v>243.76301445048634</v>
      </c>
      <c r="N218" s="1">
        <f>IF(OR(testdata[[#This Row],[UpperE]]&lt;N217,F217&gt;N217),testdata[[#This Row],[UpperE]],N217)</f>
        <v>251.01698554951363</v>
      </c>
      <c r="O218" s="1">
        <f>IF(OR(testdata[[#This Row],[LowerE]]&gt;O217,F217&lt;O217),testdata[[#This Row],[LowerE]],O217)</f>
        <v>244.87766517301066</v>
      </c>
      <c r="P218" s="7">
        <f>IF(S217=N217,testdata[[#This Row],[Upper]],testdata[[#This Row],[Lower]])</f>
        <v>244.87766517301066</v>
      </c>
      <c r="Q218" s="7" t="e">
        <f>IF(testdata[[#This Row],[AtrStop]]=testdata[[#This Row],[Upper]],testdata[[#This Row],[Upper]],NA())</f>
        <v>#N/A</v>
      </c>
      <c r="R218" s="7">
        <f>IF(testdata[[#This Row],[AtrStop]]=testdata[[#This Row],[Lower]],testdata[[#This Row],[Lower]],NA())</f>
        <v>244.87766517301066</v>
      </c>
      <c r="S218" s="19">
        <f>IF(testdata[[#This Row],[close]]&lt;=testdata[[#This Row],[STpot]],testdata[[#This Row],[Upper]],testdata[[#This Row],[Lower]])</f>
        <v>244.87766517301066</v>
      </c>
      <c r="U218" s="2">
        <v>43048</v>
      </c>
      <c r="V218" s="7"/>
      <c r="W218" s="7">
        <v>244.87766517</v>
      </c>
      <c r="X218" s="19">
        <v>244.87766517</v>
      </c>
      <c r="Y218" t="str">
        <f t="shared" si="3"/>
        <v/>
      </c>
    </row>
    <row r="219" spans="1:25" x14ac:dyDescent="0.25">
      <c r="A219" s="5">
        <v>217</v>
      </c>
      <c r="B219" s="2">
        <v>43049</v>
      </c>
      <c r="C219" s="1">
        <v>246.96</v>
      </c>
      <c r="D219" s="1">
        <v>247.5</v>
      </c>
      <c r="E219" s="1">
        <v>246.62</v>
      </c>
      <c r="F219" s="1">
        <v>247.31</v>
      </c>
      <c r="G219" s="1">
        <f>testdata[[#This Row],[high]]-testdata[[#This Row],[low]]</f>
        <v>0.87999999999999545</v>
      </c>
      <c r="H219" s="1">
        <f>ABS(testdata[[#This Row],[high]]-F218)</f>
        <v>0.11000000000001364</v>
      </c>
      <c r="I219" s="1">
        <f>ABS(testdata[[#This Row],[low]]-F218)</f>
        <v>0.76999999999998181</v>
      </c>
      <c r="J219" s="1">
        <f>MAX(testdata[[#This Row],[H-L]:[|L-pC|]])</f>
        <v>0.87999999999999545</v>
      </c>
      <c r="K219" s="10">
        <f>(K218*20+testdata[[#This Row],[TR]])/21</f>
        <v>1.1933287458773469</v>
      </c>
      <c r="L219" s="1">
        <f>testdata[[#This Row],[close]]+Multiplier*testdata[[#This Row],[ATR]]</f>
        <v>250.88998623763203</v>
      </c>
      <c r="M219" s="1">
        <f>testdata[[#This Row],[close]]-Multiplier*testdata[[#This Row],[ATR]]</f>
        <v>243.73001376236797</v>
      </c>
      <c r="N219" s="1">
        <f>IF(OR(testdata[[#This Row],[UpperE]]&lt;N218,F218&gt;N218),testdata[[#This Row],[UpperE]],N218)</f>
        <v>250.88998623763203</v>
      </c>
      <c r="O219" s="1">
        <f>IF(OR(testdata[[#This Row],[LowerE]]&gt;O218,F218&lt;O218),testdata[[#This Row],[LowerE]],O218)</f>
        <v>244.87766517301066</v>
      </c>
      <c r="P219" s="7">
        <f>IF(S218=N218,testdata[[#This Row],[Upper]],testdata[[#This Row],[Lower]])</f>
        <v>244.87766517301066</v>
      </c>
      <c r="Q219" s="7" t="e">
        <f>IF(testdata[[#This Row],[AtrStop]]=testdata[[#This Row],[Upper]],testdata[[#This Row],[Upper]],NA())</f>
        <v>#N/A</v>
      </c>
      <c r="R219" s="7">
        <f>IF(testdata[[#This Row],[AtrStop]]=testdata[[#This Row],[Lower]],testdata[[#This Row],[Lower]],NA())</f>
        <v>244.87766517301066</v>
      </c>
      <c r="S219" s="19">
        <f>IF(testdata[[#This Row],[close]]&lt;=testdata[[#This Row],[STpot]],testdata[[#This Row],[Upper]],testdata[[#This Row],[Lower]])</f>
        <v>244.87766517301066</v>
      </c>
      <c r="U219" s="2">
        <v>43049</v>
      </c>
      <c r="V219" s="7"/>
      <c r="W219" s="7">
        <v>244.87766517</v>
      </c>
      <c r="X219" s="19">
        <v>244.87766517</v>
      </c>
      <c r="Y219" t="str">
        <f t="shared" si="3"/>
        <v/>
      </c>
    </row>
    <row r="220" spans="1:25" x14ac:dyDescent="0.25">
      <c r="A220" s="5">
        <v>218</v>
      </c>
      <c r="B220" s="2">
        <v>43052</v>
      </c>
      <c r="C220" s="1">
        <v>246.56</v>
      </c>
      <c r="D220" s="1">
        <v>247.79</v>
      </c>
      <c r="E220" s="1">
        <v>246.52</v>
      </c>
      <c r="F220" s="1">
        <v>247.54</v>
      </c>
      <c r="G220" s="1">
        <f>testdata[[#This Row],[high]]-testdata[[#This Row],[low]]</f>
        <v>1.2699999999999818</v>
      </c>
      <c r="H220" s="1">
        <f>ABS(testdata[[#This Row],[high]]-F219)</f>
        <v>0.47999999999998977</v>
      </c>
      <c r="I220" s="1">
        <f>ABS(testdata[[#This Row],[low]]-F219)</f>
        <v>0.78999999999999204</v>
      </c>
      <c r="J220" s="1">
        <f>MAX(testdata[[#This Row],[H-L]:[|L-pC|]])</f>
        <v>1.2699999999999818</v>
      </c>
      <c r="K220" s="10">
        <f>(K219*20+testdata[[#This Row],[TR]])/21</f>
        <v>1.1969797579784247</v>
      </c>
      <c r="L220" s="1">
        <f>testdata[[#This Row],[close]]+Multiplier*testdata[[#This Row],[ATR]]</f>
        <v>251.13093927393527</v>
      </c>
      <c r="M220" s="1">
        <f>testdata[[#This Row],[close]]-Multiplier*testdata[[#This Row],[ATR]]</f>
        <v>243.94906072606472</v>
      </c>
      <c r="N220" s="1">
        <f>IF(OR(testdata[[#This Row],[UpperE]]&lt;N219,F219&gt;N219),testdata[[#This Row],[UpperE]],N219)</f>
        <v>250.88998623763203</v>
      </c>
      <c r="O220" s="1">
        <f>IF(OR(testdata[[#This Row],[LowerE]]&gt;O219,F219&lt;O219),testdata[[#This Row],[LowerE]],O219)</f>
        <v>244.87766517301066</v>
      </c>
      <c r="P220" s="7">
        <f>IF(S219=N219,testdata[[#This Row],[Upper]],testdata[[#This Row],[Lower]])</f>
        <v>244.87766517301066</v>
      </c>
      <c r="Q220" s="7" t="e">
        <f>IF(testdata[[#This Row],[AtrStop]]=testdata[[#This Row],[Upper]],testdata[[#This Row],[Upper]],NA())</f>
        <v>#N/A</v>
      </c>
      <c r="R220" s="7">
        <f>IF(testdata[[#This Row],[AtrStop]]=testdata[[#This Row],[Lower]],testdata[[#This Row],[Lower]],NA())</f>
        <v>244.87766517301066</v>
      </c>
      <c r="S220" s="19">
        <f>IF(testdata[[#This Row],[close]]&lt;=testdata[[#This Row],[STpot]],testdata[[#This Row],[Upper]],testdata[[#This Row],[Lower]])</f>
        <v>244.87766517301066</v>
      </c>
      <c r="U220" s="2">
        <v>43052</v>
      </c>
      <c r="V220" s="7"/>
      <c r="W220" s="7">
        <v>244.87766517</v>
      </c>
      <c r="X220" s="19">
        <v>244.87766517</v>
      </c>
      <c r="Y220" t="str">
        <f t="shared" si="3"/>
        <v/>
      </c>
    </row>
    <row r="221" spans="1:25" x14ac:dyDescent="0.25">
      <c r="A221" s="5">
        <v>219</v>
      </c>
      <c r="B221" s="2">
        <v>43053</v>
      </c>
      <c r="C221" s="1">
        <v>246.66</v>
      </c>
      <c r="D221" s="1">
        <v>247.08</v>
      </c>
      <c r="E221" s="1">
        <v>245.8</v>
      </c>
      <c r="F221" s="1">
        <v>246.96</v>
      </c>
      <c r="G221" s="1">
        <f>testdata[[#This Row],[high]]-testdata[[#This Row],[low]]</f>
        <v>1.2800000000000011</v>
      </c>
      <c r="H221" s="1">
        <f>ABS(testdata[[#This Row],[high]]-F220)</f>
        <v>0.45999999999997954</v>
      </c>
      <c r="I221" s="1">
        <f>ABS(testdata[[#This Row],[low]]-F220)</f>
        <v>1.7399999999999807</v>
      </c>
      <c r="J221" s="1">
        <f>MAX(testdata[[#This Row],[H-L]:[|L-pC|]])</f>
        <v>1.7399999999999807</v>
      </c>
      <c r="K221" s="10">
        <f>(K220*20+testdata[[#This Row],[TR]])/21</f>
        <v>1.222837864741356</v>
      </c>
      <c r="L221" s="1">
        <f>testdata[[#This Row],[close]]+Multiplier*testdata[[#This Row],[ATR]]</f>
        <v>250.62851359422407</v>
      </c>
      <c r="M221" s="1">
        <f>testdata[[#This Row],[close]]-Multiplier*testdata[[#This Row],[ATR]]</f>
        <v>243.29148640577594</v>
      </c>
      <c r="N221" s="1">
        <f>IF(OR(testdata[[#This Row],[UpperE]]&lt;N220,F220&gt;N220),testdata[[#This Row],[UpperE]],N220)</f>
        <v>250.62851359422407</v>
      </c>
      <c r="O221" s="1">
        <f>IF(OR(testdata[[#This Row],[LowerE]]&gt;O220,F220&lt;O220),testdata[[#This Row],[LowerE]],O220)</f>
        <v>244.87766517301066</v>
      </c>
      <c r="P221" s="7">
        <f>IF(S220=N220,testdata[[#This Row],[Upper]],testdata[[#This Row],[Lower]])</f>
        <v>244.87766517301066</v>
      </c>
      <c r="Q221" s="7" t="e">
        <f>IF(testdata[[#This Row],[AtrStop]]=testdata[[#This Row],[Upper]],testdata[[#This Row],[Upper]],NA())</f>
        <v>#N/A</v>
      </c>
      <c r="R221" s="7">
        <f>IF(testdata[[#This Row],[AtrStop]]=testdata[[#This Row],[Lower]],testdata[[#This Row],[Lower]],NA())</f>
        <v>244.87766517301066</v>
      </c>
      <c r="S221" s="19">
        <f>IF(testdata[[#This Row],[close]]&lt;=testdata[[#This Row],[STpot]],testdata[[#This Row],[Upper]],testdata[[#This Row],[Lower]])</f>
        <v>244.87766517301066</v>
      </c>
      <c r="U221" s="2">
        <v>43053</v>
      </c>
      <c r="V221" s="7"/>
      <c r="W221" s="7">
        <v>244.87766517</v>
      </c>
      <c r="X221" s="19">
        <v>244.87766517</v>
      </c>
      <c r="Y221" t="str">
        <f t="shared" si="3"/>
        <v/>
      </c>
    </row>
    <row r="222" spans="1:25" x14ac:dyDescent="0.25">
      <c r="A222" s="5">
        <v>220</v>
      </c>
      <c r="B222" s="2">
        <v>43054</v>
      </c>
      <c r="C222" s="1">
        <v>245.9</v>
      </c>
      <c r="D222" s="1">
        <v>246.48</v>
      </c>
      <c r="E222" s="1">
        <v>244.95</v>
      </c>
      <c r="F222" s="1">
        <v>245.73</v>
      </c>
      <c r="G222" s="1">
        <f>testdata[[#This Row],[high]]-testdata[[#This Row],[low]]</f>
        <v>1.5300000000000011</v>
      </c>
      <c r="H222" s="1">
        <f>ABS(testdata[[#This Row],[high]]-F221)</f>
        <v>0.48000000000001819</v>
      </c>
      <c r="I222" s="1">
        <f>ABS(testdata[[#This Row],[low]]-F221)</f>
        <v>2.0100000000000193</v>
      </c>
      <c r="J222" s="1">
        <f>MAX(testdata[[#This Row],[H-L]:[|L-pC|]])</f>
        <v>2.0100000000000193</v>
      </c>
      <c r="K222" s="10">
        <f>(K221*20+testdata[[#This Row],[TR]])/21</f>
        <v>1.2603217759441496</v>
      </c>
      <c r="L222" s="1">
        <f>testdata[[#This Row],[close]]+Multiplier*testdata[[#This Row],[ATR]]</f>
        <v>249.51096532783245</v>
      </c>
      <c r="M222" s="1">
        <f>testdata[[#This Row],[close]]-Multiplier*testdata[[#This Row],[ATR]]</f>
        <v>241.94903467216753</v>
      </c>
      <c r="N222" s="1">
        <f>IF(OR(testdata[[#This Row],[UpperE]]&lt;N221,F221&gt;N221),testdata[[#This Row],[UpperE]],N221)</f>
        <v>249.51096532783245</v>
      </c>
      <c r="O222" s="1">
        <f>IF(OR(testdata[[#This Row],[LowerE]]&gt;O221,F221&lt;O221),testdata[[#This Row],[LowerE]],O221)</f>
        <v>244.87766517301066</v>
      </c>
      <c r="P222" s="7">
        <f>IF(S221=N221,testdata[[#This Row],[Upper]],testdata[[#This Row],[Lower]])</f>
        <v>244.87766517301066</v>
      </c>
      <c r="Q222" s="7" t="e">
        <f>IF(testdata[[#This Row],[AtrStop]]=testdata[[#This Row],[Upper]],testdata[[#This Row],[Upper]],NA())</f>
        <v>#N/A</v>
      </c>
      <c r="R222" s="7">
        <f>IF(testdata[[#This Row],[AtrStop]]=testdata[[#This Row],[Lower]],testdata[[#This Row],[Lower]],NA())</f>
        <v>244.87766517301066</v>
      </c>
      <c r="S222" s="19">
        <f>IF(testdata[[#This Row],[close]]&lt;=testdata[[#This Row],[STpot]],testdata[[#This Row],[Upper]],testdata[[#This Row],[Lower]])</f>
        <v>244.87766517301066</v>
      </c>
      <c r="U222" s="2">
        <v>43054</v>
      </c>
      <c r="V222" s="7"/>
      <c r="W222" s="7">
        <v>244.87766517</v>
      </c>
      <c r="X222" s="19">
        <v>244.87766517</v>
      </c>
      <c r="Y222" t="str">
        <f t="shared" si="3"/>
        <v/>
      </c>
    </row>
    <row r="223" spans="1:25" x14ac:dyDescent="0.25">
      <c r="A223" s="5">
        <v>221</v>
      </c>
      <c r="B223" s="2">
        <v>43055</v>
      </c>
      <c r="C223" s="1">
        <v>246.76</v>
      </c>
      <c r="D223" s="1">
        <v>248.22</v>
      </c>
      <c r="E223" s="1">
        <v>246.72</v>
      </c>
      <c r="F223" s="1">
        <v>247.82</v>
      </c>
      <c r="G223" s="1">
        <f>testdata[[#This Row],[high]]-testdata[[#This Row],[low]]</f>
        <v>1.5</v>
      </c>
      <c r="H223" s="1">
        <f>ABS(testdata[[#This Row],[high]]-F222)</f>
        <v>2.4900000000000091</v>
      </c>
      <c r="I223" s="1">
        <f>ABS(testdata[[#This Row],[low]]-F222)</f>
        <v>0.99000000000000909</v>
      </c>
      <c r="J223" s="1">
        <f>MAX(testdata[[#This Row],[H-L]:[|L-pC|]])</f>
        <v>2.4900000000000091</v>
      </c>
      <c r="K223" s="10">
        <f>(K222*20+testdata[[#This Row],[TR]])/21</f>
        <v>1.3188778818515714</v>
      </c>
      <c r="L223" s="1">
        <f>testdata[[#This Row],[close]]+Multiplier*testdata[[#This Row],[ATR]]</f>
        <v>251.77663364555471</v>
      </c>
      <c r="M223" s="1">
        <f>testdata[[#This Row],[close]]-Multiplier*testdata[[#This Row],[ATR]]</f>
        <v>243.86336635444528</v>
      </c>
      <c r="N223" s="1">
        <f>IF(OR(testdata[[#This Row],[UpperE]]&lt;N222,F222&gt;N222),testdata[[#This Row],[UpperE]],N222)</f>
        <v>249.51096532783245</v>
      </c>
      <c r="O223" s="1">
        <f>IF(OR(testdata[[#This Row],[LowerE]]&gt;O222,F222&lt;O222),testdata[[#This Row],[LowerE]],O222)</f>
        <v>244.87766517301066</v>
      </c>
      <c r="P223" s="7">
        <f>IF(S222=N222,testdata[[#This Row],[Upper]],testdata[[#This Row],[Lower]])</f>
        <v>244.87766517301066</v>
      </c>
      <c r="Q223" s="7" t="e">
        <f>IF(testdata[[#This Row],[AtrStop]]=testdata[[#This Row],[Upper]],testdata[[#This Row],[Upper]],NA())</f>
        <v>#N/A</v>
      </c>
      <c r="R223" s="7">
        <f>IF(testdata[[#This Row],[AtrStop]]=testdata[[#This Row],[Lower]],testdata[[#This Row],[Lower]],NA())</f>
        <v>244.87766517301066</v>
      </c>
      <c r="S223" s="19">
        <f>IF(testdata[[#This Row],[close]]&lt;=testdata[[#This Row],[STpot]],testdata[[#This Row],[Upper]],testdata[[#This Row],[Lower]])</f>
        <v>244.87766517301066</v>
      </c>
      <c r="U223" s="2">
        <v>43055</v>
      </c>
      <c r="V223" s="7"/>
      <c r="W223" s="7">
        <v>244.87766517</v>
      </c>
      <c r="X223" s="19">
        <v>244.87766517</v>
      </c>
      <c r="Y223" t="str">
        <f t="shared" si="3"/>
        <v/>
      </c>
    </row>
    <row r="224" spans="1:25" x14ac:dyDescent="0.25">
      <c r="A224" s="5">
        <v>222</v>
      </c>
      <c r="B224" s="2">
        <v>43056</v>
      </c>
      <c r="C224" s="1">
        <v>247.43</v>
      </c>
      <c r="D224" s="1">
        <v>247.79</v>
      </c>
      <c r="E224" s="1">
        <v>247</v>
      </c>
      <c r="F224" s="1">
        <v>247.09</v>
      </c>
      <c r="G224" s="1">
        <f>testdata[[#This Row],[high]]-testdata[[#This Row],[low]]</f>
        <v>0.78999999999999204</v>
      </c>
      <c r="H224" s="1">
        <f>ABS(testdata[[#This Row],[high]]-F223)</f>
        <v>3.0000000000001137E-2</v>
      </c>
      <c r="I224" s="1">
        <f>ABS(testdata[[#This Row],[low]]-F223)</f>
        <v>0.81999999999999318</v>
      </c>
      <c r="J224" s="1">
        <f>MAX(testdata[[#This Row],[H-L]:[|L-pC|]])</f>
        <v>0.81999999999999318</v>
      </c>
      <c r="K224" s="10">
        <f>(K223*20+testdata[[#This Row],[TR]])/21</f>
        <v>1.2951217922395917</v>
      </c>
      <c r="L224" s="1">
        <f>testdata[[#This Row],[close]]+Multiplier*testdata[[#This Row],[ATR]]</f>
        <v>250.97536537671877</v>
      </c>
      <c r="M224" s="1">
        <f>testdata[[#This Row],[close]]-Multiplier*testdata[[#This Row],[ATR]]</f>
        <v>243.20463462328124</v>
      </c>
      <c r="N224" s="1">
        <f>IF(OR(testdata[[#This Row],[UpperE]]&lt;N223,F223&gt;N223),testdata[[#This Row],[UpperE]],N223)</f>
        <v>249.51096532783245</v>
      </c>
      <c r="O224" s="1">
        <f>IF(OR(testdata[[#This Row],[LowerE]]&gt;O223,F223&lt;O223),testdata[[#This Row],[LowerE]],O223)</f>
        <v>244.87766517301066</v>
      </c>
      <c r="P224" s="7">
        <f>IF(S223=N223,testdata[[#This Row],[Upper]],testdata[[#This Row],[Lower]])</f>
        <v>244.87766517301066</v>
      </c>
      <c r="Q224" s="7" t="e">
        <f>IF(testdata[[#This Row],[AtrStop]]=testdata[[#This Row],[Upper]],testdata[[#This Row],[Upper]],NA())</f>
        <v>#N/A</v>
      </c>
      <c r="R224" s="7">
        <f>IF(testdata[[#This Row],[AtrStop]]=testdata[[#This Row],[Lower]],testdata[[#This Row],[Lower]],NA())</f>
        <v>244.87766517301066</v>
      </c>
      <c r="S224" s="19">
        <f>IF(testdata[[#This Row],[close]]&lt;=testdata[[#This Row],[STpot]],testdata[[#This Row],[Upper]],testdata[[#This Row],[Lower]])</f>
        <v>244.87766517301066</v>
      </c>
      <c r="U224" s="2">
        <v>43056</v>
      </c>
      <c r="V224" s="7"/>
      <c r="W224" s="7">
        <v>244.87766517</v>
      </c>
      <c r="X224" s="19">
        <v>244.87766517</v>
      </c>
      <c r="Y224" t="str">
        <f t="shared" si="3"/>
        <v/>
      </c>
    </row>
    <row r="225" spans="1:25" x14ac:dyDescent="0.25">
      <c r="A225" s="5">
        <v>223</v>
      </c>
      <c r="B225" s="2">
        <v>43059</v>
      </c>
      <c r="C225" s="1">
        <v>247.36</v>
      </c>
      <c r="D225" s="1">
        <v>247.73</v>
      </c>
      <c r="E225" s="1">
        <v>247.09</v>
      </c>
      <c r="F225" s="1">
        <v>247.51</v>
      </c>
      <c r="G225" s="1">
        <f>testdata[[#This Row],[high]]-testdata[[#This Row],[low]]</f>
        <v>0.63999999999998636</v>
      </c>
      <c r="H225" s="1">
        <f>ABS(testdata[[#This Row],[high]]-F224)</f>
        <v>0.63999999999998636</v>
      </c>
      <c r="I225" s="1">
        <f>ABS(testdata[[#This Row],[low]]-F224)</f>
        <v>0</v>
      </c>
      <c r="J225" s="1">
        <f>MAX(testdata[[#This Row],[H-L]:[|L-pC|]])</f>
        <v>0.63999999999998636</v>
      </c>
      <c r="K225" s="10">
        <f>(K224*20+testdata[[#This Row],[TR]])/21</f>
        <v>1.263925516418658</v>
      </c>
      <c r="L225" s="1">
        <f>testdata[[#This Row],[close]]+Multiplier*testdata[[#This Row],[ATR]]</f>
        <v>251.30177654925598</v>
      </c>
      <c r="M225" s="1">
        <f>testdata[[#This Row],[close]]-Multiplier*testdata[[#This Row],[ATR]]</f>
        <v>243.71822345074401</v>
      </c>
      <c r="N225" s="1">
        <f>IF(OR(testdata[[#This Row],[UpperE]]&lt;N224,F224&gt;N224),testdata[[#This Row],[UpperE]],N224)</f>
        <v>249.51096532783245</v>
      </c>
      <c r="O225" s="1">
        <f>IF(OR(testdata[[#This Row],[LowerE]]&gt;O224,F224&lt;O224),testdata[[#This Row],[LowerE]],O224)</f>
        <v>244.87766517301066</v>
      </c>
      <c r="P225" s="7">
        <f>IF(S224=N224,testdata[[#This Row],[Upper]],testdata[[#This Row],[Lower]])</f>
        <v>244.87766517301066</v>
      </c>
      <c r="Q225" s="7" t="e">
        <f>IF(testdata[[#This Row],[AtrStop]]=testdata[[#This Row],[Upper]],testdata[[#This Row],[Upper]],NA())</f>
        <v>#N/A</v>
      </c>
      <c r="R225" s="7">
        <f>IF(testdata[[#This Row],[AtrStop]]=testdata[[#This Row],[Lower]],testdata[[#This Row],[Lower]],NA())</f>
        <v>244.87766517301066</v>
      </c>
      <c r="S225" s="19">
        <f>IF(testdata[[#This Row],[close]]&lt;=testdata[[#This Row],[STpot]],testdata[[#This Row],[Upper]],testdata[[#This Row],[Lower]])</f>
        <v>244.87766517301066</v>
      </c>
      <c r="U225" s="2">
        <v>43059</v>
      </c>
      <c r="V225" s="7"/>
      <c r="W225" s="7">
        <v>244.87766517</v>
      </c>
      <c r="X225" s="19">
        <v>244.87766517</v>
      </c>
      <c r="Y225" t="str">
        <f t="shared" si="3"/>
        <v/>
      </c>
    </row>
    <row r="226" spans="1:25" x14ac:dyDescent="0.25">
      <c r="A226" s="5">
        <v>224</v>
      </c>
      <c r="B226" s="2">
        <v>43060</v>
      </c>
      <c r="C226" s="1">
        <v>248.35</v>
      </c>
      <c r="D226" s="1">
        <v>249.33</v>
      </c>
      <c r="E226" s="1">
        <v>247.47</v>
      </c>
      <c r="F226" s="1">
        <v>249.13</v>
      </c>
      <c r="G226" s="1">
        <f>testdata[[#This Row],[high]]-testdata[[#This Row],[low]]</f>
        <v>1.8600000000000136</v>
      </c>
      <c r="H226" s="1">
        <f>ABS(testdata[[#This Row],[high]]-F225)</f>
        <v>1.8200000000000216</v>
      </c>
      <c r="I226" s="1">
        <f>ABS(testdata[[#This Row],[low]]-F225)</f>
        <v>3.9999999999992042E-2</v>
      </c>
      <c r="J226" s="1">
        <f>MAX(testdata[[#This Row],[H-L]:[|L-pC|]])</f>
        <v>1.8600000000000136</v>
      </c>
      <c r="K226" s="10">
        <f>(K225*20+testdata[[#This Row],[TR]])/21</f>
        <v>1.2923100156368177</v>
      </c>
      <c r="L226" s="1">
        <f>testdata[[#This Row],[close]]+Multiplier*testdata[[#This Row],[ATR]]</f>
        <v>253.00693004691044</v>
      </c>
      <c r="M226" s="1">
        <f>testdata[[#This Row],[close]]-Multiplier*testdata[[#This Row],[ATR]]</f>
        <v>245.25306995308955</v>
      </c>
      <c r="N226" s="1">
        <f>IF(OR(testdata[[#This Row],[UpperE]]&lt;N225,F225&gt;N225),testdata[[#This Row],[UpperE]],N225)</f>
        <v>249.51096532783245</v>
      </c>
      <c r="O226" s="1">
        <f>IF(OR(testdata[[#This Row],[LowerE]]&gt;O225,F225&lt;O225),testdata[[#This Row],[LowerE]],O225)</f>
        <v>245.25306995308955</v>
      </c>
      <c r="P226" s="7">
        <f>IF(S225=N225,testdata[[#This Row],[Upper]],testdata[[#This Row],[Lower]])</f>
        <v>245.25306995308955</v>
      </c>
      <c r="Q226" s="7" t="e">
        <f>IF(testdata[[#This Row],[AtrStop]]=testdata[[#This Row],[Upper]],testdata[[#This Row],[Upper]],NA())</f>
        <v>#N/A</v>
      </c>
      <c r="R226" s="7">
        <f>IF(testdata[[#This Row],[AtrStop]]=testdata[[#This Row],[Lower]],testdata[[#This Row],[Lower]],NA())</f>
        <v>245.25306995308955</v>
      </c>
      <c r="S226" s="19">
        <f>IF(testdata[[#This Row],[close]]&lt;=testdata[[#This Row],[STpot]],testdata[[#This Row],[Upper]],testdata[[#This Row],[Lower]])</f>
        <v>245.25306995308955</v>
      </c>
      <c r="U226" s="2">
        <v>43060</v>
      </c>
      <c r="V226" s="7"/>
      <c r="W226" s="7">
        <v>245.25306995</v>
      </c>
      <c r="X226" s="19">
        <v>245.25306995</v>
      </c>
      <c r="Y226" t="str">
        <f t="shared" si="3"/>
        <v/>
      </c>
    </row>
    <row r="227" spans="1:25" x14ac:dyDescent="0.25">
      <c r="A227" s="5">
        <v>225</v>
      </c>
      <c r="B227" s="2">
        <v>43061</v>
      </c>
      <c r="C227" s="1">
        <v>249.14</v>
      </c>
      <c r="D227" s="1">
        <v>249.28</v>
      </c>
      <c r="E227" s="1">
        <v>248.73</v>
      </c>
      <c r="F227" s="1">
        <v>248.91</v>
      </c>
      <c r="G227" s="1">
        <f>testdata[[#This Row],[high]]-testdata[[#This Row],[low]]</f>
        <v>0.55000000000001137</v>
      </c>
      <c r="H227" s="1">
        <f>ABS(testdata[[#This Row],[high]]-F226)</f>
        <v>0.15000000000000568</v>
      </c>
      <c r="I227" s="1">
        <f>ABS(testdata[[#This Row],[low]]-F226)</f>
        <v>0.40000000000000568</v>
      </c>
      <c r="J227" s="1">
        <f>MAX(testdata[[#This Row],[H-L]:[|L-pC|]])</f>
        <v>0.55000000000001137</v>
      </c>
      <c r="K227" s="10">
        <f>(K226*20+testdata[[#This Row],[TR]])/21</f>
        <v>1.2569619196541126</v>
      </c>
      <c r="L227" s="1">
        <f>testdata[[#This Row],[close]]+Multiplier*testdata[[#This Row],[ATR]]</f>
        <v>252.68088575896235</v>
      </c>
      <c r="M227" s="1">
        <f>testdata[[#This Row],[close]]-Multiplier*testdata[[#This Row],[ATR]]</f>
        <v>245.13911424103765</v>
      </c>
      <c r="N227" s="1">
        <f>IF(OR(testdata[[#This Row],[UpperE]]&lt;N226,F226&gt;N226),testdata[[#This Row],[UpperE]],N226)</f>
        <v>249.51096532783245</v>
      </c>
      <c r="O227" s="1">
        <f>IF(OR(testdata[[#This Row],[LowerE]]&gt;O226,F226&lt;O226),testdata[[#This Row],[LowerE]],O226)</f>
        <v>245.25306995308955</v>
      </c>
      <c r="P227" s="7">
        <f>IF(S226=N226,testdata[[#This Row],[Upper]],testdata[[#This Row],[Lower]])</f>
        <v>245.25306995308955</v>
      </c>
      <c r="Q227" s="7" t="e">
        <f>IF(testdata[[#This Row],[AtrStop]]=testdata[[#This Row],[Upper]],testdata[[#This Row],[Upper]],NA())</f>
        <v>#N/A</v>
      </c>
      <c r="R227" s="7">
        <f>IF(testdata[[#This Row],[AtrStop]]=testdata[[#This Row],[Lower]],testdata[[#This Row],[Lower]],NA())</f>
        <v>245.25306995308955</v>
      </c>
      <c r="S227" s="19">
        <f>IF(testdata[[#This Row],[close]]&lt;=testdata[[#This Row],[STpot]],testdata[[#This Row],[Upper]],testdata[[#This Row],[Lower]])</f>
        <v>245.25306995308955</v>
      </c>
      <c r="U227" s="2">
        <v>43061</v>
      </c>
      <c r="V227" s="7"/>
      <c r="W227" s="7">
        <v>245.25306995</v>
      </c>
      <c r="X227" s="19">
        <v>245.25306995</v>
      </c>
      <c r="Y227" t="str">
        <f t="shared" si="3"/>
        <v/>
      </c>
    </row>
    <row r="228" spans="1:25" x14ac:dyDescent="0.25">
      <c r="A228" s="5">
        <v>226</v>
      </c>
      <c r="B228" s="2">
        <v>43063</v>
      </c>
      <c r="C228" s="1">
        <v>249.45</v>
      </c>
      <c r="D228" s="1">
        <v>249.6</v>
      </c>
      <c r="E228" s="1">
        <v>249.29</v>
      </c>
      <c r="F228" s="1">
        <v>249.48</v>
      </c>
      <c r="G228" s="1">
        <f>testdata[[#This Row],[high]]-testdata[[#This Row],[low]]</f>
        <v>0.31000000000000227</v>
      </c>
      <c r="H228" s="1">
        <f>ABS(testdata[[#This Row],[high]]-F227)</f>
        <v>0.68999999999999773</v>
      </c>
      <c r="I228" s="1">
        <f>ABS(testdata[[#This Row],[low]]-F227)</f>
        <v>0.37999999999999545</v>
      </c>
      <c r="J228" s="1">
        <f>MAX(testdata[[#This Row],[H-L]:[|L-pC|]])</f>
        <v>0.68999999999999773</v>
      </c>
      <c r="K228" s="10">
        <f>(K227*20+testdata[[#This Row],[TR]])/21</f>
        <v>1.2299637330039166</v>
      </c>
      <c r="L228" s="1">
        <f>testdata[[#This Row],[close]]+Multiplier*testdata[[#This Row],[ATR]]</f>
        <v>253.16989119901174</v>
      </c>
      <c r="M228" s="1">
        <f>testdata[[#This Row],[close]]-Multiplier*testdata[[#This Row],[ATR]]</f>
        <v>245.79010880098824</v>
      </c>
      <c r="N228" s="1">
        <f>IF(OR(testdata[[#This Row],[UpperE]]&lt;N227,F227&gt;N227),testdata[[#This Row],[UpperE]],N227)</f>
        <v>249.51096532783245</v>
      </c>
      <c r="O228" s="1">
        <f>IF(OR(testdata[[#This Row],[LowerE]]&gt;O227,F227&lt;O227),testdata[[#This Row],[LowerE]],O227)</f>
        <v>245.79010880098824</v>
      </c>
      <c r="P228" s="7">
        <f>IF(S227=N227,testdata[[#This Row],[Upper]],testdata[[#This Row],[Lower]])</f>
        <v>245.79010880098824</v>
      </c>
      <c r="Q228" s="7" t="e">
        <f>IF(testdata[[#This Row],[AtrStop]]=testdata[[#This Row],[Upper]],testdata[[#This Row],[Upper]],NA())</f>
        <v>#N/A</v>
      </c>
      <c r="R228" s="7">
        <f>IF(testdata[[#This Row],[AtrStop]]=testdata[[#This Row],[Lower]],testdata[[#This Row],[Lower]],NA())</f>
        <v>245.79010880098824</v>
      </c>
      <c r="S228" s="19">
        <f>IF(testdata[[#This Row],[close]]&lt;=testdata[[#This Row],[STpot]],testdata[[#This Row],[Upper]],testdata[[#This Row],[Lower]])</f>
        <v>245.79010880098824</v>
      </c>
      <c r="U228" s="2">
        <v>43063</v>
      </c>
      <c r="V228" s="7"/>
      <c r="W228" s="7">
        <v>245.79010880000001</v>
      </c>
      <c r="X228" s="19">
        <v>245.79010880000001</v>
      </c>
      <c r="Y228" t="str">
        <f t="shared" si="3"/>
        <v/>
      </c>
    </row>
    <row r="229" spans="1:25" x14ac:dyDescent="0.25">
      <c r="A229" s="5">
        <v>227</v>
      </c>
      <c r="B229" s="2">
        <v>43066</v>
      </c>
      <c r="C229" s="1">
        <v>249.53</v>
      </c>
      <c r="D229" s="1">
        <v>249.86</v>
      </c>
      <c r="E229" s="1">
        <v>249.14</v>
      </c>
      <c r="F229" s="1">
        <v>249.36</v>
      </c>
      <c r="G229" s="1">
        <f>testdata[[#This Row],[high]]-testdata[[#This Row],[low]]</f>
        <v>0.72000000000002728</v>
      </c>
      <c r="H229" s="1">
        <f>ABS(testdata[[#This Row],[high]]-F228)</f>
        <v>0.38000000000002387</v>
      </c>
      <c r="I229" s="1">
        <f>ABS(testdata[[#This Row],[low]]-F228)</f>
        <v>0.34000000000000341</v>
      </c>
      <c r="J229" s="1">
        <f>MAX(testdata[[#This Row],[H-L]:[|L-pC|]])</f>
        <v>0.72000000000002728</v>
      </c>
      <c r="K229" s="10">
        <f>(K228*20+testdata[[#This Row],[TR]])/21</f>
        <v>1.2056797457180171</v>
      </c>
      <c r="L229" s="1">
        <f>testdata[[#This Row],[close]]+Multiplier*testdata[[#This Row],[ATR]]</f>
        <v>252.97703923715406</v>
      </c>
      <c r="M229" s="1">
        <f>testdata[[#This Row],[close]]-Multiplier*testdata[[#This Row],[ATR]]</f>
        <v>245.74296076284597</v>
      </c>
      <c r="N229" s="1">
        <f>IF(OR(testdata[[#This Row],[UpperE]]&lt;N228,F228&gt;N228),testdata[[#This Row],[UpperE]],N228)</f>
        <v>249.51096532783245</v>
      </c>
      <c r="O229" s="1">
        <f>IF(OR(testdata[[#This Row],[LowerE]]&gt;O228,F228&lt;O228),testdata[[#This Row],[LowerE]],O228)</f>
        <v>245.79010880098824</v>
      </c>
      <c r="P229" s="7">
        <f>IF(S228=N228,testdata[[#This Row],[Upper]],testdata[[#This Row],[Lower]])</f>
        <v>245.79010880098824</v>
      </c>
      <c r="Q229" s="7" t="e">
        <f>IF(testdata[[#This Row],[AtrStop]]=testdata[[#This Row],[Upper]],testdata[[#This Row],[Upper]],NA())</f>
        <v>#N/A</v>
      </c>
      <c r="R229" s="7">
        <f>IF(testdata[[#This Row],[AtrStop]]=testdata[[#This Row],[Lower]],testdata[[#This Row],[Lower]],NA())</f>
        <v>245.79010880098824</v>
      </c>
      <c r="S229" s="19">
        <f>IF(testdata[[#This Row],[close]]&lt;=testdata[[#This Row],[STpot]],testdata[[#This Row],[Upper]],testdata[[#This Row],[Lower]])</f>
        <v>245.79010880098824</v>
      </c>
      <c r="U229" s="2">
        <v>43066</v>
      </c>
      <c r="V229" s="7"/>
      <c r="W229" s="7">
        <v>245.79010880000001</v>
      </c>
      <c r="X229" s="19">
        <v>245.79010880000001</v>
      </c>
      <c r="Y229" t="str">
        <f t="shared" si="3"/>
        <v/>
      </c>
    </row>
    <row r="230" spans="1:25" x14ac:dyDescent="0.25">
      <c r="A230" s="5">
        <v>228</v>
      </c>
      <c r="B230" s="2">
        <v>43067</v>
      </c>
      <c r="C230" s="1">
        <v>249.87</v>
      </c>
      <c r="D230" s="1">
        <v>251.92</v>
      </c>
      <c r="E230" s="1">
        <v>249.77</v>
      </c>
      <c r="F230" s="1">
        <v>251.89</v>
      </c>
      <c r="G230" s="1">
        <f>testdata[[#This Row],[high]]-testdata[[#This Row],[low]]</f>
        <v>2.1499999999999773</v>
      </c>
      <c r="H230" s="1">
        <f>ABS(testdata[[#This Row],[high]]-F229)</f>
        <v>2.5599999999999739</v>
      </c>
      <c r="I230" s="1">
        <f>ABS(testdata[[#This Row],[low]]-F229)</f>
        <v>0.40999999999999659</v>
      </c>
      <c r="J230" s="1">
        <f>MAX(testdata[[#This Row],[H-L]:[|L-pC|]])</f>
        <v>2.5599999999999739</v>
      </c>
      <c r="K230" s="10">
        <f>(K229*20+testdata[[#This Row],[TR]])/21</f>
        <v>1.2701711863981102</v>
      </c>
      <c r="L230" s="1">
        <f>testdata[[#This Row],[close]]+Multiplier*testdata[[#This Row],[ATR]]</f>
        <v>255.70051355919432</v>
      </c>
      <c r="M230" s="1">
        <f>testdata[[#This Row],[close]]-Multiplier*testdata[[#This Row],[ATR]]</f>
        <v>248.07948644080565</v>
      </c>
      <c r="N230" s="1">
        <f>IF(OR(testdata[[#This Row],[UpperE]]&lt;N229,F229&gt;N229),testdata[[#This Row],[UpperE]],N229)</f>
        <v>249.51096532783245</v>
      </c>
      <c r="O230" s="1">
        <f>IF(OR(testdata[[#This Row],[LowerE]]&gt;O229,F229&lt;O229),testdata[[#This Row],[LowerE]],O229)</f>
        <v>248.07948644080565</v>
      </c>
      <c r="P230" s="7">
        <f>IF(S229=N229,testdata[[#This Row],[Upper]],testdata[[#This Row],[Lower]])</f>
        <v>248.07948644080565</v>
      </c>
      <c r="Q230" s="7" t="e">
        <f>IF(testdata[[#This Row],[AtrStop]]=testdata[[#This Row],[Upper]],testdata[[#This Row],[Upper]],NA())</f>
        <v>#N/A</v>
      </c>
      <c r="R230" s="7">
        <f>IF(testdata[[#This Row],[AtrStop]]=testdata[[#This Row],[Lower]],testdata[[#This Row],[Lower]],NA())</f>
        <v>248.07948644080565</v>
      </c>
      <c r="S230" s="19">
        <f>IF(testdata[[#This Row],[close]]&lt;=testdata[[#This Row],[STpot]],testdata[[#This Row],[Upper]],testdata[[#This Row],[Lower]])</f>
        <v>248.07948644080565</v>
      </c>
      <c r="U230" s="2">
        <v>43067</v>
      </c>
      <c r="V230" s="7"/>
      <c r="W230" s="7">
        <v>248.07948644000001</v>
      </c>
      <c r="X230" s="19">
        <v>248.07948644000001</v>
      </c>
      <c r="Y230" t="str">
        <f t="shared" si="3"/>
        <v/>
      </c>
    </row>
    <row r="231" spans="1:25" x14ac:dyDescent="0.25">
      <c r="A231" s="5">
        <v>229</v>
      </c>
      <c r="B231" s="2">
        <v>43068</v>
      </c>
      <c r="C231" s="1">
        <v>252.03</v>
      </c>
      <c r="D231" s="1">
        <v>252.62</v>
      </c>
      <c r="E231" s="1">
        <v>251.25</v>
      </c>
      <c r="F231" s="1">
        <v>251.74</v>
      </c>
      <c r="G231" s="1">
        <f>testdata[[#This Row],[high]]-testdata[[#This Row],[low]]</f>
        <v>1.3700000000000045</v>
      </c>
      <c r="H231" s="1">
        <f>ABS(testdata[[#This Row],[high]]-F230)</f>
        <v>0.73000000000001819</v>
      </c>
      <c r="I231" s="1">
        <f>ABS(testdata[[#This Row],[low]]-F230)</f>
        <v>0.63999999999998636</v>
      </c>
      <c r="J231" s="1">
        <f>MAX(testdata[[#This Row],[H-L]:[|L-pC|]])</f>
        <v>1.3700000000000045</v>
      </c>
      <c r="K231" s="10">
        <f>(K230*20+testdata[[#This Row],[TR]])/21</f>
        <v>1.2749249394267719</v>
      </c>
      <c r="L231" s="1">
        <f>testdata[[#This Row],[close]]+Multiplier*testdata[[#This Row],[ATR]]</f>
        <v>255.56477481828031</v>
      </c>
      <c r="M231" s="1">
        <f>testdata[[#This Row],[close]]-Multiplier*testdata[[#This Row],[ATR]]</f>
        <v>247.91522518171971</v>
      </c>
      <c r="N231" s="1">
        <f>IF(OR(testdata[[#This Row],[UpperE]]&lt;N230,F230&gt;N230),testdata[[#This Row],[UpperE]],N230)</f>
        <v>255.56477481828031</v>
      </c>
      <c r="O231" s="1">
        <f>IF(OR(testdata[[#This Row],[LowerE]]&gt;O230,F230&lt;O230),testdata[[#This Row],[LowerE]],O230)</f>
        <v>248.07948644080565</v>
      </c>
      <c r="P231" s="7">
        <f>IF(S230=N230,testdata[[#This Row],[Upper]],testdata[[#This Row],[Lower]])</f>
        <v>248.07948644080565</v>
      </c>
      <c r="Q231" s="7" t="e">
        <f>IF(testdata[[#This Row],[AtrStop]]=testdata[[#This Row],[Upper]],testdata[[#This Row],[Upper]],NA())</f>
        <v>#N/A</v>
      </c>
      <c r="R231" s="7">
        <f>IF(testdata[[#This Row],[AtrStop]]=testdata[[#This Row],[Lower]],testdata[[#This Row],[Lower]],NA())</f>
        <v>248.07948644080565</v>
      </c>
      <c r="S231" s="19">
        <f>IF(testdata[[#This Row],[close]]&lt;=testdata[[#This Row],[STpot]],testdata[[#This Row],[Upper]],testdata[[#This Row],[Lower]])</f>
        <v>248.07948644080565</v>
      </c>
      <c r="U231" s="2">
        <v>43068</v>
      </c>
      <c r="V231" s="7"/>
      <c r="W231" s="7">
        <v>248.07948644000001</v>
      </c>
      <c r="X231" s="19">
        <v>248.07948644000001</v>
      </c>
      <c r="Y231" t="str">
        <f t="shared" si="3"/>
        <v/>
      </c>
    </row>
    <row r="232" spans="1:25" x14ac:dyDescent="0.25">
      <c r="A232" s="5">
        <v>230</v>
      </c>
      <c r="B232" s="2">
        <v>43069</v>
      </c>
      <c r="C232" s="1">
        <v>252.74</v>
      </c>
      <c r="D232" s="1">
        <v>254.94</v>
      </c>
      <c r="E232" s="1">
        <v>252.66</v>
      </c>
      <c r="F232" s="1">
        <v>253.94</v>
      </c>
      <c r="G232" s="1">
        <f>testdata[[#This Row],[high]]-testdata[[#This Row],[low]]</f>
        <v>2.2800000000000011</v>
      </c>
      <c r="H232" s="1">
        <f>ABS(testdata[[#This Row],[high]]-F231)</f>
        <v>3.1999999999999886</v>
      </c>
      <c r="I232" s="1">
        <f>ABS(testdata[[#This Row],[low]]-F231)</f>
        <v>0.91999999999998749</v>
      </c>
      <c r="J232" s="1">
        <f>MAX(testdata[[#This Row],[H-L]:[|L-pC|]])</f>
        <v>3.1999999999999886</v>
      </c>
      <c r="K232" s="10">
        <f>(K231*20+testdata[[#This Row],[TR]])/21</f>
        <v>1.3665951804064487</v>
      </c>
      <c r="L232" s="1">
        <f>testdata[[#This Row],[close]]+Multiplier*testdata[[#This Row],[ATR]]</f>
        <v>258.03978554121932</v>
      </c>
      <c r="M232" s="1">
        <f>testdata[[#This Row],[close]]-Multiplier*testdata[[#This Row],[ATR]]</f>
        <v>249.84021445878065</v>
      </c>
      <c r="N232" s="1">
        <f>IF(OR(testdata[[#This Row],[UpperE]]&lt;N231,F231&gt;N231),testdata[[#This Row],[UpperE]],N231)</f>
        <v>255.56477481828031</v>
      </c>
      <c r="O232" s="1">
        <f>IF(OR(testdata[[#This Row],[LowerE]]&gt;O231,F231&lt;O231),testdata[[#This Row],[LowerE]],O231)</f>
        <v>249.84021445878065</v>
      </c>
      <c r="P232" s="7">
        <f>IF(S231=N231,testdata[[#This Row],[Upper]],testdata[[#This Row],[Lower]])</f>
        <v>249.84021445878065</v>
      </c>
      <c r="Q232" s="7" t="e">
        <f>IF(testdata[[#This Row],[AtrStop]]=testdata[[#This Row],[Upper]],testdata[[#This Row],[Upper]],NA())</f>
        <v>#N/A</v>
      </c>
      <c r="R232" s="7">
        <f>IF(testdata[[#This Row],[AtrStop]]=testdata[[#This Row],[Lower]],testdata[[#This Row],[Lower]],NA())</f>
        <v>249.84021445878065</v>
      </c>
      <c r="S232" s="19">
        <f>IF(testdata[[#This Row],[close]]&lt;=testdata[[#This Row],[STpot]],testdata[[#This Row],[Upper]],testdata[[#This Row],[Lower]])</f>
        <v>249.84021445878065</v>
      </c>
      <c r="U232" s="2">
        <v>43069</v>
      </c>
      <c r="V232" s="7"/>
      <c r="W232" s="7">
        <v>249.84021446</v>
      </c>
      <c r="X232" s="19">
        <v>249.84021446</v>
      </c>
      <c r="Y232" t="str">
        <f t="shared" si="3"/>
        <v/>
      </c>
    </row>
    <row r="233" spans="1:25" x14ac:dyDescent="0.25">
      <c r="A233" s="5">
        <v>231</v>
      </c>
      <c r="B233" s="2">
        <v>43070</v>
      </c>
      <c r="C233" s="1">
        <v>253.7</v>
      </c>
      <c r="D233" s="1">
        <v>254.23</v>
      </c>
      <c r="E233" s="1">
        <v>249.87</v>
      </c>
      <c r="F233" s="1">
        <v>253.41</v>
      </c>
      <c r="G233" s="1">
        <f>testdata[[#This Row],[high]]-testdata[[#This Row],[low]]</f>
        <v>4.3599999999999852</v>
      </c>
      <c r="H233" s="1">
        <f>ABS(testdata[[#This Row],[high]]-F232)</f>
        <v>0.28999999999999204</v>
      </c>
      <c r="I233" s="1">
        <f>ABS(testdata[[#This Row],[low]]-F232)</f>
        <v>4.0699999999999932</v>
      </c>
      <c r="J233" s="1">
        <f>MAX(testdata[[#This Row],[H-L]:[|L-pC|]])</f>
        <v>4.3599999999999852</v>
      </c>
      <c r="K233" s="10">
        <f>(K232*20+testdata[[#This Row],[TR]])/21</f>
        <v>1.5091382670537601</v>
      </c>
      <c r="L233" s="1">
        <f>testdata[[#This Row],[close]]+Multiplier*testdata[[#This Row],[ATR]]</f>
        <v>257.93741480116125</v>
      </c>
      <c r="M233" s="1">
        <f>testdata[[#This Row],[close]]-Multiplier*testdata[[#This Row],[ATR]]</f>
        <v>248.88258519883871</v>
      </c>
      <c r="N233" s="1">
        <f>IF(OR(testdata[[#This Row],[UpperE]]&lt;N232,F232&gt;N232),testdata[[#This Row],[UpperE]],N232)</f>
        <v>255.56477481828031</v>
      </c>
      <c r="O233" s="1">
        <f>IF(OR(testdata[[#This Row],[LowerE]]&gt;O232,F232&lt;O232),testdata[[#This Row],[LowerE]],O232)</f>
        <v>249.84021445878065</v>
      </c>
      <c r="P233" s="7">
        <f>IF(S232=N232,testdata[[#This Row],[Upper]],testdata[[#This Row],[Lower]])</f>
        <v>249.84021445878065</v>
      </c>
      <c r="Q233" s="7" t="e">
        <f>IF(testdata[[#This Row],[AtrStop]]=testdata[[#This Row],[Upper]],testdata[[#This Row],[Upper]],NA())</f>
        <v>#N/A</v>
      </c>
      <c r="R233" s="7">
        <f>IF(testdata[[#This Row],[AtrStop]]=testdata[[#This Row],[Lower]],testdata[[#This Row],[Lower]],NA())</f>
        <v>249.84021445878065</v>
      </c>
      <c r="S233" s="19">
        <f>IF(testdata[[#This Row],[close]]&lt;=testdata[[#This Row],[STpot]],testdata[[#This Row],[Upper]],testdata[[#This Row],[Lower]])</f>
        <v>249.84021445878065</v>
      </c>
      <c r="U233" s="2">
        <v>43070</v>
      </c>
      <c r="V233" s="7"/>
      <c r="W233" s="7">
        <v>249.84021446</v>
      </c>
      <c r="X233" s="19">
        <v>249.84021446</v>
      </c>
      <c r="Y233" t="str">
        <f t="shared" si="3"/>
        <v/>
      </c>
    </row>
    <row r="234" spans="1:25" x14ac:dyDescent="0.25">
      <c r="A234" s="5">
        <v>232</v>
      </c>
      <c r="B234" s="2">
        <v>43073</v>
      </c>
      <c r="C234" s="1">
        <v>255.19</v>
      </c>
      <c r="D234" s="1">
        <v>255.65</v>
      </c>
      <c r="E234" s="1">
        <v>253.05</v>
      </c>
      <c r="F234" s="1">
        <v>253.11</v>
      </c>
      <c r="G234" s="1">
        <f>testdata[[#This Row],[high]]-testdata[[#This Row],[low]]</f>
        <v>2.5999999999999943</v>
      </c>
      <c r="H234" s="1">
        <f>ABS(testdata[[#This Row],[high]]-F233)</f>
        <v>2.2400000000000091</v>
      </c>
      <c r="I234" s="1">
        <f>ABS(testdata[[#This Row],[low]]-F233)</f>
        <v>0.35999999999998522</v>
      </c>
      <c r="J234" s="1">
        <f>MAX(testdata[[#This Row],[H-L]:[|L-pC|]])</f>
        <v>2.5999999999999943</v>
      </c>
      <c r="K234" s="10">
        <f>(K233*20+testdata[[#This Row],[TR]])/21</f>
        <v>1.5610840638607237</v>
      </c>
      <c r="L234" s="1">
        <f>testdata[[#This Row],[close]]+Multiplier*testdata[[#This Row],[ATR]]</f>
        <v>257.79325219158221</v>
      </c>
      <c r="M234" s="1">
        <f>testdata[[#This Row],[close]]-Multiplier*testdata[[#This Row],[ATR]]</f>
        <v>248.42674780841784</v>
      </c>
      <c r="N234" s="1">
        <f>IF(OR(testdata[[#This Row],[UpperE]]&lt;N233,F233&gt;N233),testdata[[#This Row],[UpperE]],N233)</f>
        <v>255.56477481828031</v>
      </c>
      <c r="O234" s="1">
        <f>IF(OR(testdata[[#This Row],[LowerE]]&gt;O233,F233&lt;O233),testdata[[#This Row],[LowerE]],O233)</f>
        <v>249.84021445878065</v>
      </c>
      <c r="P234" s="7">
        <f>IF(S233=N233,testdata[[#This Row],[Upper]],testdata[[#This Row],[Lower]])</f>
        <v>249.84021445878065</v>
      </c>
      <c r="Q234" s="7" t="e">
        <f>IF(testdata[[#This Row],[AtrStop]]=testdata[[#This Row],[Upper]],testdata[[#This Row],[Upper]],NA())</f>
        <v>#N/A</v>
      </c>
      <c r="R234" s="7">
        <f>IF(testdata[[#This Row],[AtrStop]]=testdata[[#This Row],[Lower]],testdata[[#This Row],[Lower]],NA())</f>
        <v>249.84021445878065</v>
      </c>
      <c r="S234" s="19">
        <f>IF(testdata[[#This Row],[close]]&lt;=testdata[[#This Row],[STpot]],testdata[[#This Row],[Upper]],testdata[[#This Row],[Lower]])</f>
        <v>249.84021445878065</v>
      </c>
      <c r="U234" s="2">
        <v>43073</v>
      </c>
      <c r="V234" s="7"/>
      <c r="W234" s="7">
        <v>249.84021446</v>
      </c>
      <c r="X234" s="19">
        <v>249.84021446</v>
      </c>
      <c r="Y234" t="str">
        <f t="shared" si="3"/>
        <v/>
      </c>
    </row>
    <row r="235" spans="1:25" x14ac:dyDescent="0.25">
      <c r="A235" s="5">
        <v>233</v>
      </c>
      <c r="B235" s="2">
        <v>43074</v>
      </c>
      <c r="C235" s="1">
        <v>253.38</v>
      </c>
      <c r="D235" s="1">
        <v>254.07</v>
      </c>
      <c r="E235" s="1">
        <v>252.05</v>
      </c>
      <c r="F235" s="1">
        <v>252.2</v>
      </c>
      <c r="G235" s="1">
        <f>testdata[[#This Row],[high]]-testdata[[#This Row],[low]]</f>
        <v>2.0199999999999818</v>
      </c>
      <c r="H235" s="1">
        <f>ABS(testdata[[#This Row],[high]]-F234)</f>
        <v>0.95999999999997954</v>
      </c>
      <c r="I235" s="1">
        <f>ABS(testdata[[#This Row],[low]]-F234)</f>
        <v>1.0600000000000023</v>
      </c>
      <c r="J235" s="1">
        <f>MAX(testdata[[#This Row],[H-L]:[|L-pC|]])</f>
        <v>2.0199999999999818</v>
      </c>
      <c r="K235" s="10">
        <f>(K234*20+testdata[[#This Row],[TR]])/21</f>
        <v>1.5829372036768787</v>
      </c>
      <c r="L235" s="1">
        <f>testdata[[#This Row],[close]]+Multiplier*testdata[[#This Row],[ATR]]</f>
        <v>256.94881161103064</v>
      </c>
      <c r="M235" s="1">
        <f>testdata[[#This Row],[close]]-Multiplier*testdata[[#This Row],[ATR]]</f>
        <v>247.45118838896934</v>
      </c>
      <c r="N235" s="1">
        <f>IF(OR(testdata[[#This Row],[UpperE]]&lt;N234,F234&gt;N234),testdata[[#This Row],[UpperE]],N234)</f>
        <v>255.56477481828031</v>
      </c>
      <c r="O235" s="1">
        <f>IF(OR(testdata[[#This Row],[LowerE]]&gt;O234,F234&lt;O234),testdata[[#This Row],[LowerE]],O234)</f>
        <v>249.84021445878065</v>
      </c>
      <c r="P235" s="7">
        <f>IF(S234=N234,testdata[[#This Row],[Upper]],testdata[[#This Row],[Lower]])</f>
        <v>249.84021445878065</v>
      </c>
      <c r="Q235" s="7" t="e">
        <f>IF(testdata[[#This Row],[AtrStop]]=testdata[[#This Row],[Upper]],testdata[[#This Row],[Upper]],NA())</f>
        <v>#N/A</v>
      </c>
      <c r="R235" s="7">
        <f>IF(testdata[[#This Row],[AtrStop]]=testdata[[#This Row],[Lower]],testdata[[#This Row],[Lower]],NA())</f>
        <v>249.84021445878065</v>
      </c>
      <c r="S235" s="19">
        <f>IF(testdata[[#This Row],[close]]&lt;=testdata[[#This Row],[STpot]],testdata[[#This Row],[Upper]],testdata[[#This Row],[Lower]])</f>
        <v>249.84021445878065</v>
      </c>
      <c r="U235" s="2">
        <v>43074</v>
      </c>
      <c r="V235" s="7"/>
      <c r="W235" s="7">
        <v>249.84021446</v>
      </c>
      <c r="X235" s="19">
        <v>249.84021446</v>
      </c>
      <c r="Y235" t="str">
        <f t="shared" si="3"/>
        <v/>
      </c>
    </row>
    <row r="236" spans="1:25" x14ac:dyDescent="0.25">
      <c r="A236" s="5">
        <v>234</v>
      </c>
      <c r="B236" s="2">
        <v>43075</v>
      </c>
      <c r="C236" s="1">
        <v>251.89</v>
      </c>
      <c r="D236" s="1">
        <v>252.71</v>
      </c>
      <c r="E236" s="1">
        <v>251.74</v>
      </c>
      <c r="F236" s="1">
        <v>252.24</v>
      </c>
      <c r="G236" s="1">
        <f>testdata[[#This Row],[high]]-testdata[[#This Row],[low]]</f>
        <v>0.96999999999999886</v>
      </c>
      <c r="H236" s="1">
        <f>ABS(testdata[[#This Row],[high]]-F235)</f>
        <v>0.51000000000001933</v>
      </c>
      <c r="I236" s="1">
        <f>ABS(testdata[[#This Row],[low]]-F235)</f>
        <v>0.45999999999997954</v>
      </c>
      <c r="J236" s="1">
        <f>MAX(testdata[[#This Row],[H-L]:[|L-pC|]])</f>
        <v>0.96999999999999886</v>
      </c>
      <c r="K236" s="10">
        <f>(K235*20+testdata[[#This Row],[TR]])/21</f>
        <v>1.5537497177875035</v>
      </c>
      <c r="L236" s="1">
        <f>testdata[[#This Row],[close]]+Multiplier*testdata[[#This Row],[ATR]]</f>
        <v>256.90124915336253</v>
      </c>
      <c r="M236" s="1">
        <f>testdata[[#This Row],[close]]-Multiplier*testdata[[#This Row],[ATR]]</f>
        <v>247.57875084663749</v>
      </c>
      <c r="N236" s="1">
        <f>IF(OR(testdata[[#This Row],[UpperE]]&lt;N235,F235&gt;N235),testdata[[#This Row],[UpperE]],N235)</f>
        <v>255.56477481828031</v>
      </c>
      <c r="O236" s="1">
        <f>IF(OR(testdata[[#This Row],[LowerE]]&gt;O235,F235&lt;O235),testdata[[#This Row],[LowerE]],O235)</f>
        <v>249.84021445878065</v>
      </c>
      <c r="P236" s="7">
        <f>IF(S235=N235,testdata[[#This Row],[Upper]],testdata[[#This Row],[Lower]])</f>
        <v>249.84021445878065</v>
      </c>
      <c r="Q236" s="7" t="e">
        <f>IF(testdata[[#This Row],[AtrStop]]=testdata[[#This Row],[Upper]],testdata[[#This Row],[Upper]],NA())</f>
        <v>#N/A</v>
      </c>
      <c r="R236" s="7">
        <f>IF(testdata[[#This Row],[AtrStop]]=testdata[[#This Row],[Lower]],testdata[[#This Row],[Lower]],NA())</f>
        <v>249.84021445878065</v>
      </c>
      <c r="S236" s="19">
        <f>IF(testdata[[#This Row],[close]]&lt;=testdata[[#This Row],[STpot]],testdata[[#This Row],[Upper]],testdata[[#This Row],[Lower]])</f>
        <v>249.84021445878065</v>
      </c>
      <c r="U236" s="2">
        <v>43075</v>
      </c>
      <c r="V236" s="7"/>
      <c r="W236" s="7">
        <v>249.84021446</v>
      </c>
      <c r="X236" s="19">
        <v>249.84021446</v>
      </c>
      <c r="Y236" t="str">
        <f t="shared" si="3"/>
        <v/>
      </c>
    </row>
    <row r="237" spans="1:25" x14ac:dyDescent="0.25">
      <c r="A237" s="5">
        <v>235</v>
      </c>
      <c r="B237" s="2">
        <v>43076</v>
      </c>
      <c r="C237" s="1">
        <v>252.1</v>
      </c>
      <c r="D237" s="1">
        <v>253.38</v>
      </c>
      <c r="E237" s="1">
        <v>251.96</v>
      </c>
      <c r="F237" s="1">
        <v>253.04</v>
      </c>
      <c r="G237" s="1">
        <f>testdata[[#This Row],[high]]-testdata[[#This Row],[low]]</f>
        <v>1.4199999999999875</v>
      </c>
      <c r="H237" s="1">
        <f>ABS(testdata[[#This Row],[high]]-F236)</f>
        <v>1.1399999999999864</v>
      </c>
      <c r="I237" s="1">
        <f>ABS(testdata[[#This Row],[low]]-F236)</f>
        <v>0.28000000000000114</v>
      </c>
      <c r="J237" s="1">
        <f>MAX(testdata[[#This Row],[H-L]:[|L-pC|]])</f>
        <v>1.4199999999999875</v>
      </c>
      <c r="K237" s="10">
        <f>(K236*20+testdata[[#This Row],[TR]])/21</f>
        <v>1.5473806836071458</v>
      </c>
      <c r="L237" s="1">
        <f>testdata[[#This Row],[close]]+Multiplier*testdata[[#This Row],[ATR]]</f>
        <v>257.68214205082143</v>
      </c>
      <c r="M237" s="1">
        <f>testdata[[#This Row],[close]]-Multiplier*testdata[[#This Row],[ATR]]</f>
        <v>248.39785794917856</v>
      </c>
      <c r="N237" s="1">
        <f>IF(OR(testdata[[#This Row],[UpperE]]&lt;N236,F236&gt;N236),testdata[[#This Row],[UpperE]],N236)</f>
        <v>255.56477481828031</v>
      </c>
      <c r="O237" s="1">
        <f>IF(OR(testdata[[#This Row],[LowerE]]&gt;O236,F236&lt;O236),testdata[[#This Row],[LowerE]],O236)</f>
        <v>249.84021445878065</v>
      </c>
      <c r="P237" s="7">
        <f>IF(S236=N236,testdata[[#This Row],[Upper]],testdata[[#This Row],[Lower]])</f>
        <v>249.84021445878065</v>
      </c>
      <c r="Q237" s="7" t="e">
        <f>IF(testdata[[#This Row],[AtrStop]]=testdata[[#This Row],[Upper]],testdata[[#This Row],[Upper]],NA())</f>
        <v>#N/A</v>
      </c>
      <c r="R237" s="7">
        <f>IF(testdata[[#This Row],[AtrStop]]=testdata[[#This Row],[Lower]],testdata[[#This Row],[Lower]],NA())</f>
        <v>249.84021445878065</v>
      </c>
      <c r="S237" s="19">
        <f>IF(testdata[[#This Row],[close]]&lt;=testdata[[#This Row],[STpot]],testdata[[#This Row],[Upper]],testdata[[#This Row],[Lower]])</f>
        <v>249.84021445878065</v>
      </c>
      <c r="U237" s="2">
        <v>43076</v>
      </c>
      <c r="V237" s="7"/>
      <c r="W237" s="7">
        <v>249.84021446</v>
      </c>
      <c r="X237" s="19">
        <v>249.84021446</v>
      </c>
      <c r="Y237" t="str">
        <f t="shared" si="3"/>
        <v/>
      </c>
    </row>
    <row r="238" spans="1:25" x14ac:dyDescent="0.25">
      <c r="A238" s="5">
        <v>236</v>
      </c>
      <c r="B238" s="2">
        <v>43077</v>
      </c>
      <c r="C238" s="1">
        <v>253.92</v>
      </c>
      <c r="D238" s="1">
        <v>254.43</v>
      </c>
      <c r="E238" s="1">
        <v>253</v>
      </c>
      <c r="F238" s="1">
        <v>254.42</v>
      </c>
      <c r="G238" s="1">
        <f>testdata[[#This Row],[high]]-testdata[[#This Row],[low]]</f>
        <v>1.4300000000000068</v>
      </c>
      <c r="H238" s="1">
        <f>ABS(testdata[[#This Row],[high]]-F237)</f>
        <v>1.3900000000000148</v>
      </c>
      <c r="I238" s="1">
        <f>ABS(testdata[[#This Row],[low]]-F237)</f>
        <v>3.9999999999992042E-2</v>
      </c>
      <c r="J238" s="1">
        <f>MAX(testdata[[#This Row],[H-L]:[|L-pC|]])</f>
        <v>1.4300000000000068</v>
      </c>
      <c r="K238" s="10">
        <f>(K237*20+testdata[[#This Row],[TR]])/21</f>
        <v>1.541791127244901</v>
      </c>
      <c r="L238" s="1">
        <f>testdata[[#This Row],[close]]+Multiplier*testdata[[#This Row],[ATR]]</f>
        <v>259.04537338173469</v>
      </c>
      <c r="M238" s="1">
        <f>testdata[[#This Row],[close]]-Multiplier*testdata[[#This Row],[ATR]]</f>
        <v>249.79462661826528</v>
      </c>
      <c r="N238" s="1">
        <f>IF(OR(testdata[[#This Row],[UpperE]]&lt;N237,F237&gt;N237),testdata[[#This Row],[UpperE]],N237)</f>
        <v>255.56477481828031</v>
      </c>
      <c r="O238" s="1">
        <f>IF(OR(testdata[[#This Row],[LowerE]]&gt;O237,F237&lt;O237),testdata[[#This Row],[LowerE]],O237)</f>
        <v>249.84021445878065</v>
      </c>
      <c r="P238" s="7">
        <f>IF(S237=N237,testdata[[#This Row],[Upper]],testdata[[#This Row],[Lower]])</f>
        <v>249.84021445878065</v>
      </c>
      <c r="Q238" s="7" t="e">
        <f>IF(testdata[[#This Row],[AtrStop]]=testdata[[#This Row],[Upper]],testdata[[#This Row],[Upper]],NA())</f>
        <v>#N/A</v>
      </c>
      <c r="R238" s="7">
        <f>IF(testdata[[#This Row],[AtrStop]]=testdata[[#This Row],[Lower]],testdata[[#This Row],[Lower]],NA())</f>
        <v>249.84021445878065</v>
      </c>
      <c r="S238" s="19">
        <f>IF(testdata[[#This Row],[close]]&lt;=testdata[[#This Row],[STpot]],testdata[[#This Row],[Upper]],testdata[[#This Row],[Lower]])</f>
        <v>249.84021445878065</v>
      </c>
      <c r="U238" s="2">
        <v>43077</v>
      </c>
      <c r="V238" s="7"/>
      <c r="W238" s="7">
        <v>249.84021446</v>
      </c>
      <c r="X238" s="19">
        <v>249.84021446</v>
      </c>
      <c r="Y238" t="str">
        <f t="shared" si="3"/>
        <v/>
      </c>
    </row>
    <row r="239" spans="1:25" x14ac:dyDescent="0.25">
      <c r="A239" s="5">
        <v>237</v>
      </c>
      <c r="B239" s="2">
        <v>43080</v>
      </c>
      <c r="C239" s="1">
        <v>254.49</v>
      </c>
      <c r="D239" s="1">
        <v>255.25</v>
      </c>
      <c r="E239" s="1">
        <v>254.39</v>
      </c>
      <c r="F239" s="1">
        <v>255.19</v>
      </c>
      <c r="G239" s="1">
        <f>testdata[[#This Row],[high]]-testdata[[#This Row],[low]]</f>
        <v>0.86000000000001364</v>
      </c>
      <c r="H239" s="1">
        <f>ABS(testdata[[#This Row],[high]]-F238)</f>
        <v>0.83000000000001251</v>
      </c>
      <c r="I239" s="1">
        <f>ABS(testdata[[#This Row],[low]]-F238)</f>
        <v>3.0000000000001137E-2</v>
      </c>
      <c r="J239" s="1">
        <f>MAX(testdata[[#This Row],[H-L]:[|L-pC|]])</f>
        <v>0.86000000000001364</v>
      </c>
      <c r="K239" s="10">
        <f>(K238*20+testdata[[#This Row],[TR]])/21</f>
        <v>1.5093248830903825</v>
      </c>
      <c r="L239" s="1">
        <f>testdata[[#This Row],[close]]+Multiplier*testdata[[#This Row],[ATR]]</f>
        <v>259.71797464927113</v>
      </c>
      <c r="M239" s="1">
        <f>testdata[[#This Row],[close]]-Multiplier*testdata[[#This Row],[ATR]]</f>
        <v>250.66202535072884</v>
      </c>
      <c r="N239" s="1">
        <f>IF(OR(testdata[[#This Row],[UpperE]]&lt;N238,F238&gt;N238),testdata[[#This Row],[UpperE]],N238)</f>
        <v>255.56477481828031</v>
      </c>
      <c r="O239" s="1">
        <f>IF(OR(testdata[[#This Row],[LowerE]]&gt;O238,F238&lt;O238),testdata[[#This Row],[LowerE]],O238)</f>
        <v>250.66202535072884</v>
      </c>
      <c r="P239" s="7">
        <f>IF(S238=N238,testdata[[#This Row],[Upper]],testdata[[#This Row],[Lower]])</f>
        <v>250.66202535072884</v>
      </c>
      <c r="Q239" s="7" t="e">
        <f>IF(testdata[[#This Row],[AtrStop]]=testdata[[#This Row],[Upper]],testdata[[#This Row],[Upper]],NA())</f>
        <v>#N/A</v>
      </c>
      <c r="R239" s="7">
        <f>IF(testdata[[#This Row],[AtrStop]]=testdata[[#This Row],[Lower]],testdata[[#This Row],[Lower]],NA())</f>
        <v>250.66202535072884</v>
      </c>
      <c r="S239" s="19">
        <f>IF(testdata[[#This Row],[close]]&lt;=testdata[[#This Row],[STpot]],testdata[[#This Row],[Upper]],testdata[[#This Row],[Lower]])</f>
        <v>250.66202535072884</v>
      </c>
      <c r="U239" s="2">
        <v>43080</v>
      </c>
      <c r="V239" s="7"/>
      <c r="W239" s="7">
        <v>250.66202534999999</v>
      </c>
      <c r="X239" s="19">
        <v>250.66202534999999</v>
      </c>
      <c r="Y239" t="str">
        <f t="shared" si="3"/>
        <v/>
      </c>
    </row>
    <row r="240" spans="1:25" x14ac:dyDescent="0.25">
      <c r="A240" s="5">
        <v>238</v>
      </c>
      <c r="B240" s="2">
        <v>43081</v>
      </c>
      <c r="C240" s="1">
        <v>255.43</v>
      </c>
      <c r="D240" s="1">
        <v>256.14999999999998</v>
      </c>
      <c r="E240" s="1">
        <v>255.22</v>
      </c>
      <c r="F240" s="1">
        <v>255.64</v>
      </c>
      <c r="G240" s="1">
        <f>testdata[[#This Row],[high]]-testdata[[#This Row],[low]]</f>
        <v>0.9299999999999784</v>
      </c>
      <c r="H240" s="1">
        <f>ABS(testdata[[#This Row],[high]]-F239)</f>
        <v>0.95999999999997954</v>
      </c>
      <c r="I240" s="1">
        <f>ABS(testdata[[#This Row],[low]]-F239)</f>
        <v>3.0000000000001137E-2</v>
      </c>
      <c r="J240" s="1">
        <f>MAX(testdata[[#This Row],[H-L]:[|L-pC|]])</f>
        <v>0.95999999999997954</v>
      </c>
      <c r="K240" s="10">
        <f>(K239*20+testdata[[#This Row],[TR]])/21</f>
        <v>1.4831665553241729</v>
      </c>
      <c r="L240" s="1">
        <f>testdata[[#This Row],[close]]+Multiplier*testdata[[#This Row],[ATR]]</f>
        <v>260.08949966597248</v>
      </c>
      <c r="M240" s="1">
        <f>testdata[[#This Row],[close]]-Multiplier*testdata[[#This Row],[ATR]]</f>
        <v>251.19050033402746</v>
      </c>
      <c r="N240" s="1">
        <f>IF(OR(testdata[[#This Row],[UpperE]]&lt;N239,F239&gt;N239),testdata[[#This Row],[UpperE]],N239)</f>
        <v>255.56477481828031</v>
      </c>
      <c r="O240" s="1">
        <f>IF(OR(testdata[[#This Row],[LowerE]]&gt;O239,F239&lt;O239),testdata[[#This Row],[LowerE]],O239)</f>
        <v>251.19050033402746</v>
      </c>
      <c r="P240" s="7">
        <f>IF(S239=N239,testdata[[#This Row],[Upper]],testdata[[#This Row],[Lower]])</f>
        <v>251.19050033402746</v>
      </c>
      <c r="Q240" s="7" t="e">
        <f>IF(testdata[[#This Row],[AtrStop]]=testdata[[#This Row],[Upper]],testdata[[#This Row],[Upper]],NA())</f>
        <v>#N/A</v>
      </c>
      <c r="R240" s="7">
        <f>IF(testdata[[#This Row],[AtrStop]]=testdata[[#This Row],[Lower]],testdata[[#This Row],[Lower]],NA())</f>
        <v>251.19050033402746</v>
      </c>
      <c r="S240" s="19">
        <f>IF(testdata[[#This Row],[close]]&lt;=testdata[[#This Row],[STpot]],testdata[[#This Row],[Upper]],testdata[[#This Row],[Lower]])</f>
        <v>251.19050033402746</v>
      </c>
      <c r="U240" s="2">
        <v>43081</v>
      </c>
      <c r="V240" s="7"/>
      <c r="W240" s="7">
        <v>251.19050032999999</v>
      </c>
      <c r="X240" s="19">
        <v>251.19050032999999</v>
      </c>
      <c r="Y240" t="str">
        <f t="shared" si="3"/>
        <v/>
      </c>
    </row>
    <row r="241" spans="1:25" x14ac:dyDescent="0.25">
      <c r="A241" s="5">
        <v>239</v>
      </c>
      <c r="B241" s="2">
        <v>43082</v>
      </c>
      <c r="C241" s="1">
        <v>255.9</v>
      </c>
      <c r="D241" s="1">
        <v>256.38</v>
      </c>
      <c r="E241" s="1">
        <v>255.51</v>
      </c>
      <c r="F241" s="1">
        <v>255.61</v>
      </c>
      <c r="G241" s="1">
        <f>testdata[[#This Row],[high]]-testdata[[#This Row],[low]]</f>
        <v>0.87000000000000455</v>
      </c>
      <c r="H241" s="1">
        <f>ABS(testdata[[#This Row],[high]]-F240)</f>
        <v>0.74000000000000909</v>
      </c>
      <c r="I241" s="1">
        <f>ABS(testdata[[#This Row],[low]]-F240)</f>
        <v>0.12999999999999545</v>
      </c>
      <c r="J241" s="1">
        <f>MAX(testdata[[#This Row],[H-L]:[|L-pC|]])</f>
        <v>0.87000000000000455</v>
      </c>
      <c r="K241" s="10">
        <f>(K240*20+testdata[[#This Row],[TR]])/21</f>
        <v>1.4539681479277839</v>
      </c>
      <c r="L241" s="1">
        <f>testdata[[#This Row],[close]]+Multiplier*testdata[[#This Row],[ATR]]</f>
        <v>259.97190444378339</v>
      </c>
      <c r="M241" s="1">
        <f>testdata[[#This Row],[close]]-Multiplier*testdata[[#This Row],[ATR]]</f>
        <v>251.24809555621667</v>
      </c>
      <c r="N241" s="1">
        <f>IF(OR(testdata[[#This Row],[UpperE]]&lt;N240,F240&gt;N240),testdata[[#This Row],[UpperE]],N240)</f>
        <v>259.97190444378339</v>
      </c>
      <c r="O241" s="1">
        <f>IF(OR(testdata[[#This Row],[LowerE]]&gt;O240,F240&lt;O240),testdata[[#This Row],[LowerE]],O240)</f>
        <v>251.24809555621667</v>
      </c>
      <c r="P241" s="7">
        <f>IF(S240=N240,testdata[[#This Row],[Upper]],testdata[[#This Row],[Lower]])</f>
        <v>251.24809555621667</v>
      </c>
      <c r="Q241" s="7" t="e">
        <f>IF(testdata[[#This Row],[AtrStop]]=testdata[[#This Row],[Upper]],testdata[[#This Row],[Upper]],NA())</f>
        <v>#N/A</v>
      </c>
      <c r="R241" s="7">
        <f>IF(testdata[[#This Row],[AtrStop]]=testdata[[#This Row],[Lower]],testdata[[#This Row],[Lower]],NA())</f>
        <v>251.24809555621667</v>
      </c>
      <c r="S241" s="19">
        <f>IF(testdata[[#This Row],[close]]&lt;=testdata[[#This Row],[STpot]],testdata[[#This Row],[Upper]],testdata[[#This Row],[Lower]])</f>
        <v>251.24809555621667</v>
      </c>
      <c r="U241" s="2">
        <v>43082</v>
      </c>
      <c r="V241" s="7"/>
      <c r="W241" s="7">
        <v>251.24809556</v>
      </c>
      <c r="X241" s="19">
        <v>251.24809556</v>
      </c>
      <c r="Y241" t="str">
        <f t="shared" si="3"/>
        <v/>
      </c>
    </row>
    <row r="242" spans="1:25" x14ac:dyDescent="0.25">
      <c r="A242" s="5">
        <v>240</v>
      </c>
      <c r="B242" s="2">
        <v>43083</v>
      </c>
      <c r="C242" s="1">
        <v>255.93</v>
      </c>
      <c r="D242" s="1">
        <v>256.06</v>
      </c>
      <c r="E242" s="1">
        <v>254.51</v>
      </c>
      <c r="F242" s="1">
        <v>254.56</v>
      </c>
      <c r="G242" s="1">
        <f>testdata[[#This Row],[high]]-testdata[[#This Row],[low]]</f>
        <v>1.5500000000000114</v>
      </c>
      <c r="H242" s="1">
        <f>ABS(testdata[[#This Row],[high]]-F241)</f>
        <v>0.44999999999998863</v>
      </c>
      <c r="I242" s="1">
        <f>ABS(testdata[[#This Row],[low]]-F241)</f>
        <v>1.1000000000000227</v>
      </c>
      <c r="J242" s="1">
        <f>MAX(testdata[[#This Row],[H-L]:[|L-pC|]])</f>
        <v>1.5500000000000114</v>
      </c>
      <c r="K242" s="10">
        <f>(K241*20+testdata[[#This Row],[TR]])/21</f>
        <v>1.4585410932645566</v>
      </c>
      <c r="L242" s="1">
        <f>testdata[[#This Row],[close]]+Multiplier*testdata[[#This Row],[ATR]]</f>
        <v>258.93562327979367</v>
      </c>
      <c r="M242" s="1">
        <f>testdata[[#This Row],[close]]-Multiplier*testdata[[#This Row],[ATR]]</f>
        <v>250.18437672020633</v>
      </c>
      <c r="N242" s="1">
        <f>IF(OR(testdata[[#This Row],[UpperE]]&lt;N241,F241&gt;N241),testdata[[#This Row],[UpperE]],N241)</f>
        <v>258.93562327979367</v>
      </c>
      <c r="O242" s="1">
        <f>IF(OR(testdata[[#This Row],[LowerE]]&gt;O241,F241&lt;O241),testdata[[#This Row],[LowerE]],O241)</f>
        <v>251.24809555621667</v>
      </c>
      <c r="P242" s="7">
        <f>IF(S241=N241,testdata[[#This Row],[Upper]],testdata[[#This Row],[Lower]])</f>
        <v>251.24809555621667</v>
      </c>
      <c r="Q242" s="7" t="e">
        <f>IF(testdata[[#This Row],[AtrStop]]=testdata[[#This Row],[Upper]],testdata[[#This Row],[Upper]],NA())</f>
        <v>#N/A</v>
      </c>
      <c r="R242" s="7">
        <f>IF(testdata[[#This Row],[AtrStop]]=testdata[[#This Row],[Lower]],testdata[[#This Row],[Lower]],NA())</f>
        <v>251.24809555621667</v>
      </c>
      <c r="S242" s="19">
        <f>IF(testdata[[#This Row],[close]]&lt;=testdata[[#This Row],[STpot]],testdata[[#This Row],[Upper]],testdata[[#This Row],[Lower]])</f>
        <v>251.24809555621667</v>
      </c>
      <c r="U242" s="2">
        <v>43083</v>
      </c>
      <c r="V242" s="7"/>
      <c r="W242" s="7">
        <v>251.24809556</v>
      </c>
      <c r="X242" s="19">
        <v>251.24809556</v>
      </c>
      <c r="Y242" t="str">
        <f t="shared" si="3"/>
        <v/>
      </c>
    </row>
    <row r="243" spans="1:25" x14ac:dyDescent="0.25">
      <c r="A243" s="5">
        <v>241</v>
      </c>
      <c r="B243" s="2">
        <v>43084</v>
      </c>
      <c r="C243" s="1">
        <v>255.66</v>
      </c>
      <c r="D243" s="1">
        <v>257.19</v>
      </c>
      <c r="E243" s="1">
        <v>255.6</v>
      </c>
      <c r="F243" s="1">
        <v>256.68</v>
      </c>
      <c r="G243" s="1">
        <f>testdata[[#This Row],[high]]-testdata[[#This Row],[low]]</f>
        <v>1.5900000000000034</v>
      </c>
      <c r="H243" s="1">
        <f>ABS(testdata[[#This Row],[high]]-F242)</f>
        <v>2.6299999999999955</v>
      </c>
      <c r="I243" s="1">
        <f>ABS(testdata[[#This Row],[low]]-F242)</f>
        <v>1.039999999999992</v>
      </c>
      <c r="J243" s="1">
        <f>MAX(testdata[[#This Row],[H-L]:[|L-pC|]])</f>
        <v>2.6299999999999955</v>
      </c>
      <c r="K243" s="10">
        <f>(K242*20+testdata[[#This Row],[TR]])/21</f>
        <v>1.5143248507281488</v>
      </c>
      <c r="L243" s="1">
        <f>testdata[[#This Row],[close]]+Multiplier*testdata[[#This Row],[ATR]]</f>
        <v>261.22297455218444</v>
      </c>
      <c r="M243" s="1">
        <f>testdata[[#This Row],[close]]-Multiplier*testdata[[#This Row],[ATR]]</f>
        <v>252.13702544781557</v>
      </c>
      <c r="N243" s="1">
        <f>IF(OR(testdata[[#This Row],[UpperE]]&lt;N242,F242&gt;N242),testdata[[#This Row],[UpperE]],N242)</f>
        <v>258.93562327979367</v>
      </c>
      <c r="O243" s="1">
        <f>IF(OR(testdata[[#This Row],[LowerE]]&gt;O242,F242&lt;O242),testdata[[#This Row],[LowerE]],O242)</f>
        <v>252.13702544781557</v>
      </c>
      <c r="P243" s="7">
        <f>IF(S242=N242,testdata[[#This Row],[Upper]],testdata[[#This Row],[Lower]])</f>
        <v>252.13702544781557</v>
      </c>
      <c r="Q243" s="7" t="e">
        <f>IF(testdata[[#This Row],[AtrStop]]=testdata[[#This Row],[Upper]],testdata[[#This Row],[Upper]],NA())</f>
        <v>#N/A</v>
      </c>
      <c r="R243" s="7">
        <f>IF(testdata[[#This Row],[AtrStop]]=testdata[[#This Row],[Lower]],testdata[[#This Row],[Lower]],NA())</f>
        <v>252.13702544781557</v>
      </c>
      <c r="S243" s="19">
        <f>IF(testdata[[#This Row],[close]]&lt;=testdata[[#This Row],[STpot]],testdata[[#This Row],[Upper]],testdata[[#This Row],[Lower]])</f>
        <v>252.13702544781557</v>
      </c>
      <c r="U243" s="2">
        <v>43084</v>
      </c>
      <c r="V243" s="7"/>
      <c r="W243" s="7">
        <v>252.13702545000001</v>
      </c>
      <c r="X243" s="19">
        <v>252.13702545000001</v>
      </c>
      <c r="Y243" t="str">
        <f t="shared" si="3"/>
        <v/>
      </c>
    </row>
    <row r="244" spans="1:25" x14ac:dyDescent="0.25">
      <c r="A244" s="5">
        <v>242</v>
      </c>
      <c r="B244" s="2">
        <v>43087</v>
      </c>
      <c r="C244" s="1">
        <v>258.20999999999998</v>
      </c>
      <c r="D244" s="1">
        <v>258.7</v>
      </c>
      <c r="E244" s="1">
        <v>258.10000000000002</v>
      </c>
      <c r="F244" s="1">
        <v>258.31</v>
      </c>
      <c r="G244" s="1">
        <f>testdata[[#This Row],[high]]-testdata[[#This Row],[low]]</f>
        <v>0.59999999999996589</v>
      </c>
      <c r="H244" s="1">
        <f>ABS(testdata[[#This Row],[high]]-F243)</f>
        <v>2.0199999999999818</v>
      </c>
      <c r="I244" s="1">
        <f>ABS(testdata[[#This Row],[low]]-F243)</f>
        <v>1.4200000000000159</v>
      </c>
      <c r="J244" s="1">
        <f>MAX(testdata[[#This Row],[H-L]:[|L-pC|]])</f>
        <v>2.0199999999999818</v>
      </c>
      <c r="K244" s="10">
        <f>(K243*20+testdata[[#This Row],[TR]])/21</f>
        <v>1.5384046197410932</v>
      </c>
      <c r="L244" s="1">
        <f>testdata[[#This Row],[close]]+Multiplier*testdata[[#This Row],[ATR]]</f>
        <v>262.92521385922328</v>
      </c>
      <c r="M244" s="1">
        <f>testdata[[#This Row],[close]]-Multiplier*testdata[[#This Row],[ATR]]</f>
        <v>253.69478614077673</v>
      </c>
      <c r="N244" s="1">
        <f>IF(OR(testdata[[#This Row],[UpperE]]&lt;N243,F243&gt;N243),testdata[[#This Row],[UpperE]],N243)</f>
        <v>258.93562327979367</v>
      </c>
      <c r="O244" s="1">
        <f>IF(OR(testdata[[#This Row],[LowerE]]&gt;O243,F243&lt;O243),testdata[[#This Row],[LowerE]],O243)</f>
        <v>253.69478614077673</v>
      </c>
      <c r="P244" s="7">
        <f>IF(S243=N243,testdata[[#This Row],[Upper]],testdata[[#This Row],[Lower]])</f>
        <v>253.69478614077673</v>
      </c>
      <c r="Q244" s="7" t="e">
        <f>IF(testdata[[#This Row],[AtrStop]]=testdata[[#This Row],[Upper]],testdata[[#This Row],[Upper]],NA())</f>
        <v>#N/A</v>
      </c>
      <c r="R244" s="7">
        <f>IF(testdata[[#This Row],[AtrStop]]=testdata[[#This Row],[Lower]],testdata[[#This Row],[Lower]],NA())</f>
        <v>253.69478614077673</v>
      </c>
      <c r="S244" s="19">
        <f>IF(testdata[[#This Row],[close]]&lt;=testdata[[#This Row],[STpot]],testdata[[#This Row],[Upper]],testdata[[#This Row],[Lower]])</f>
        <v>253.69478614077673</v>
      </c>
      <c r="U244" s="2">
        <v>43087</v>
      </c>
      <c r="V244" s="7"/>
      <c r="W244" s="7">
        <v>253.69478613999999</v>
      </c>
      <c r="X244" s="19">
        <v>253.69478613999999</v>
      </c>
      <c r="Y244" t="str">
        <f t="shared" si="3"/>
        <v/>
      </c>
    </row>
    <row r="245" spans="1:25" x14ac:dyDescent="0.25">
      <c r="A245" s="5">
        <v>243</v>
      </c>
      <c r="B245" s="2">
        <v>43088</v>
      </c>
      <c r="C245" s="1">
        <v>258.58</v>
      </c>
      <c r="D245" s="1">
        <v>258.63</v>
      </c>
      <c r="E245" s="1">
        <v>257.24</v>
      </c>
      <c r="F245" s="1">
        <v>257.32</v>
      </c>
      <c r="G245" s="1">
        <f>testdata[[#This Row],[high]]-testdata[[#This Row],[low]]</f>
        <v>1.3899999999999864</v>
      </c>
      <c r="H245" s="1">
        <f>ABS(testdata[[#This Row],[high]]-F244)</f>
        <v>0.31999999999999318</v>
      </c>
      <c r="I245" s="1">
        <f>ABS(testdata[[#This Row],[low]]-F244)</f>
        <v>1.0699999999999932</v>
      </c>
      <c r="J245" s="1">
        <f>MAX(testdata[[#This Row],[H-L]:[|L-pC|]])</f>
        <v>1.3899999999999864</v>
      </c>
      <c r="K245" s="10">
        <f>(K244*20+testdata[[#This Row],[TR]])/21</f>
        <v>1.5313377330867548</v>
      </c>
      <c r="L245" s="1">
        <f>testdata[[#This Row],[close]]+Multiplier*testdata[[#This Row],[ATR]]</f>
        <v>261.91401319926024</v>
      </c>
      <c r="M245" s="1">
        <f>testdata[[#This Row],[close]]-Multiplier*testdata[[#This Row],[ATR]]</f>
        <v>252.72598680073972</v>
      </c>
      <c r="N245" s="1">
        <f>IF(OR(testdata[[#This Row],[UpperE]]&lt;N244,F244&gt;N244),testdata[[#This Row],[UpperE]],N244)</f>
        <v>258.93562327979367</v>
      </c>
      <c r="O245" s="1">
        <f>IF(OR(testdata[[#This Row],[LowerE]]&gt;O244,F244&lt;O244),testdata[[#This Row],[LowerE]],O244)</f>
        <v>253.69478614077673</v>
      </c>
      <c r="P245" s="7">
        <f>IF(S244=N244,testdata[[#This Row],[Upper]],testdata[[#This Row],[Lower]])</f>
        <v>253.69478614077673</v>
      </c>
      <c r="Q245" s="7" t="e">
        <f>IF(testdata[[#This Row],[AtrStop]]=testdata[[#This Row],[Upper]],testdata[[#This Row],[Upper]],NA())</f>
        <v>#N/A</v>
      </c>
      <c r="R245" s="7">
        <f>IF(testdata[[#This Row],[AtrStop]]=testdata[[#This Row],[Lower]],testdata[[#This Row],[Lower]],NA())</f>
        <v>253.69478614077673</v>
      </c>
      <c r="S245" s="19">
        <f>IF(testdata[[#This Row],[close]]&lt;=testdata[[#This Row],[STpot]],testdata[[#This Row],[Upper]],testdata[[#This Row],[Lower]])</f>
        <v>253.69478614077673</v>
      </c>
      <c r="U245" s="2">
        <v>43088</v>
      </c>
      <c r="V245" s="7"/>
      <c r="W245" s="7">
        <v>253.69478613999999</v>
      </c>
      <c r="X245" s="19">
        <v>253.69478613999999</v>
      </c>
      <c r="Y245" t="str">
        <f t="shared" si="3"/>
        <v/>
      </c>
    </row>
    <row r="246" spans="1:25" x14ac:dyDescent="0.25">
      <c r="A246" s="5">
        <v>244</v>
      </c>
      <c r="B246" s="2">
        <v>43089</v>
      </c>
      <c r="C246" s="1">
        <v>258.38</v>
      </c>
      <c r="D246" s="1">
        <v>258.44</v>
      </c>
      <c r="E246" s="1">
        <v>256.86</v>
      </c>
      <c r="F246" s="1">
        <v>257.18</v>
      </c>
      <c r="G246" s="1">
        <f>testdata[[#This Row],[high]]-testdata[[#This Row],[low]]</f>
        <v>1.5799999999999841</v>
      </c>
      <c r="H246" s="1">
        <f>ABS(testdata[[#This Row],[high]]-F245)</f>
        <v>1.1200000000000045</v>
      </c>
      <c r="I246" s="1">
        <f>ABS(testdata[[#This Row],[low]]-F245)</f>
        <v>0.45999999999997954</v>
      </c>
      <c r="J246" s="1">
        <f>MAX(testdata[[#This Row],[H-L]:[|L-pC|]])</f>
        <v>1.5799999999999841</v>
      </c>
      <c r="K246" s="10">
        <f>(K245*20+testdata[[#This Row],[TR]])/21</f>
        <v>1.5336549838921465</v>
      </c>
      <c r="L246" s="1">
        <f>testdata[[#This Row],[close]]+Multiplier*testdata[[#This Row],[ATR]]</f>
        <v>261.78096495167642</v>
      </c>
      <c r="M246" s="1">
        <f>testdata[[#This Row],[close]]-Multiplier*testdata[[#This Row],[ATR]]</f>
        <v>252.57903504832356</v>
      </c>
      <c r="N246" s="1">
        <f>IF(OR(testdata[[#This Row],[UpperE]]&lt;N245,F245&gt;N245),testdata[[#This Row],[UpperE]],N245)</f>
        <v>258.93562327979367</v>
      </c>
      <c r="O246" s="1">
        <f>IF(OR(testdata[[#This Row],[LowerE]]&gt;O245,F245&lt;O245),testdata[[#This Row],[LowerE]],O245)</f>
        <v>253.69478614077673</v>
      </c>
      <c r="P246" s="7">
        <f>IF(S245=N245,testdata[[#This Row],[Upper]],testdata[[#This Row],[Lower]])</f>
        <v>253.69478614077673</v>
      </c>
      <c r="Q246" s="7" t="e">
        <f>IF(testdata[[#This Row],[AtrStop]]=testdata[[#This Row],[Upper]],testdata[[#This Row],[Upper]],NA())</f>
        <v>#N/A</v>
      </c>
      <c r="R246" s="7">
        <f>IF(testdata[[#This Row],[AtrStop]]=testdata[[#This Row],[Lower]],testdata[[#This Row],[Lower]],NA())</f>
        <v>253.69478614077673</v>
      </c>
      <c r="S246" s="19">
        <f>IF(testdata[[#This Row],[close]]&lt;=testdata[[#This Row],[STpot]],testdata[[#This Row],[Upper]],testdata[[#This Row],[Lower]])</f>
        <v>253.69478614077673</v>
      </c>
      <c r="U246" s="2">
        <v>43089</v>
      </c>
      <c r="V246" s="7"/>
      <c r="W246" s="7">
        <v>253.69478613999999</v>
      </c>
      <c r="X246" s="19">
        <v>253.69478613999999</v>
      </c>
      <c r="Y246" t="str">
        <f t="shared" si="3"/>
        <v/>
      </c>
    </row>
    <row r="247" spans="1:25" x14ac:dyDescent="0.25">
      <c r="A247" s="5">
        <v>245</v>
      </c>
      <c r="B247" s="2">
        <v>43090</v>
      </c>
      <c r="C247" s="1">
        <v>257.87</v>
      </c>
      <c r="D247" s="1">
        <v>258.49</v>
      </c>
      <c r="E247" s="1">
        <v>257.44</v>
      </c>
      <c r="F247" s="1">
        <v>257.70999999999998</v>
      </c>
      <c r="G247" s="1">
        <f>testdata[[#This Row],[high]]-testdata[[#This Row],[low]]</f>
        <v>1.0500000000000114</v>
      </c>
      <c r="H247" s="1">
        <f>ABS(testdata[[#This Row],[high]]-F246)</f>
        <v>1.3100000000000023</v>
      </c>
      <c r="I247" s="1">
        <f>ABS(testdata[[#This Row],[low]]-F246)</f>
        <v>0.25999999999999091</v>
      </c>
      <c r="J247" s="1">
        <f>MAX(testdata[[#This Row],[H-L]:[|L-pC|]])</f>
        <v>1.3100000000000023</v>
      </c>
      <c r="K247" s="10">
        <f>(K246*20+testdata[[#This Row],[TR]])/21</f>
        <v>1.5230047465639491</v>
      </c>
      <c r="L247" s="1">
        <f>testdata[[#This Row],[close]]+Multiplier*testdata[[#This Row],[ATR]]</f>
        <v>262.27901423969183</v>
      </c>
      <c r="M247" s="1">
        <f>testdata[[#This Row],[close]]-Multiplier*testdata[[#This Row],[ATR]]</f>
        <v>253.14098576030813</v>
      </c>
      <c r="N247" s="1">
        <f>IF(OR(testdata[[#This Row],[UpperE]]&lt;N246,F246&gt;N246),testdata[[#This Row],[UpperE]],N246)</f>
        <v>258.93562327979367</v>
      </c>
      <c r="O247" s="1">
        <f>IF(OR(testdata[[#This Row],[LowerE]]&gt;O246,F246&lt;O246),testdata[[#This Row],[LowerE]],O246)</f>
        <v>253.69478614077673</v>
      </c>
      <c r="P247" s="7">
        <f>IF(S246=N246,testdata[[#This Row],[Upper]],testdata[[#This Row],[Lower]])</f>
        <v>253.69478614077673</v>
      </c>
      <c r="Q247" s="7" t="e">
        <f>IF(testdata[[#This Row],[AtrStop]]=testdata[[#This Row],[Upper]],testdata[[#This Row],[Upper]],NA())</f>
        <v>#N/A</v>
      </c>
      <c r="R247" s="7">
        <f>IF(testdata[[#This Row],[AtrStop]]=testdata[[#This Row],[Lower]],testdata[[#This Row],[Lower]],NA())</f>
        <v>253.69478614077673</v>
      </c>
      <c r="S247" s="19">
        <f>IF(testdata[[#This Row],[close]]&lt;=testdata[[#This Row],[STpot]],testdata[[#This Row],[Upper]],testdata[[#This Row],[Lower]])</f>
        <v>253.69478614077673</v>
      </c>
      <c r="U247" s="2">
        <v>43090</v>
      </c>
      <c r="V247" s="7"/>
      <c r="W247" s="7">
        <v>253.69478613999999</v>
      </c>
      <c r="X247" s="19">
        <v>253.69478613999999</v>
      </c>
      <c r="Y247" t="str">
        <f t="shared" si="3"/>
        <v/>
      </c>
    </row>
    <row r="248" spans="1:25" x14ac:dyDescent="0.25">
      <c r="A248" s="5">
        <v>246</v>
      </c>
      <c r="B248" s="2">
        <v>43091</v>
      </c>
      <c r="C248" s="1">
        <v>257.73</v>
      </c>
      <c r="D248" s="1">
        <v>257.77</v>
      </c>
      <c r="E248" s="1">
        <v>257.06</v>
      </c>
      <c r="F248" s="1">
        <v>257.64999999999998</v>
      </c>
      <c r="G248" s="1">
        <f>testdata[[#This Row],[high]]-testdata[[#This Row],[low]]</f>
        <v>0.70999999999997954</v>
      </c>
      <c r="H248" s="1">
        <f>ABS(testdata[[#This Row],[high]]-F247)</f>
        <v>6.0000000000002274E-2</v>
      </c>
      <c r="I248" s="1">
        <f>ABS(testdata[[#This Row],[low]]-F247)</f>
        <v>0.64999999999997726</v>
      </c>
      <c r="J248" s="1">
        <f>MAX(testdata[[#This Row],[H-L]:[|L-pC|]])</f>
        <v>0.70999999999997954</v>
      </c>
      <c r="K248" s="10">
        <f>(K247*20+testdata[[#This Row],[TR]])/21</f>
        <v>1.4842902348228075</v>
      </c>
      <c r="L248" s="1">
        <f>testdata[[#This Row],[close]]+Multiplier*testdata[[#This Row],[ATR]]</f>
        <v>262.10287070446839</v>
      </c>
      <c r="M248" s="1">
        <f>testdata[[#This Row],[close]]-Multiplier*testdata[[#This Row],[ATR]]</f>
        <v>253.19712929553157</v>
      </c>
      <c r="N248" s="1">
        <f>IF(OR(testdata[[#This Row],[UpperE]]&lt;N247,F247&gt;N247),testdata[[#This Row],[UpperE]],N247)</f>
        <v>258.93562327979367</v>
      </c>
      <c r="O248" s="1">
        <f>IF(OR(testdata[[#This Row],[LowerE]]&gt;O247,F247&lt;O247),testdata[[#This Row],[LowerE]],O247)</f>
        <v>253.69478614077673</v>
      </c>
      <c r="P248" s="7">
        <f>IF(S247=N247,testdata[[#This Row],[Upper]],testdata[[#This Row],[Lower]])</f>
        <v>253.69478614077673</v>
      </c>
      <c r="Q248" s="7" t="e">
        <f>IF(testdata[[#This Row],[AtrStop]]=testdata[[#This Row],[Upper]],testdata[[#This Row],[Upper]],NA())</f>
        <v>#N/A</v>
      </c>
      <c r="R248" s="7">
        <f>IF(testdata[[#This Row],[AtrStop]]=testdata[[#This Row],[Lower]],testdata[[#This Row],[Lower]],NA())</f>
        <v>253.69478614077673</v>
      </c>
      <c r="S248" s="19">
        <f>IF(testdata[[#This Row],[close]]&lt;=testdata[[#This Row],[STpot]],testdata[[#This Row],[Upper]],testdata[[#This Row],[Lower]])</f>
        <v>253.69478614077673</v>
      </c>
      <c r="U248" s="2">
        <v>43091</v>
      </c>
      <c r="V248" s="7"/>
      <c r="W248" s="7">
        <v>253.69478613999999</v>
      </c>
      <c r="X248" s="19">
        <v>253.69478613999999</v>
      </c>
      <c r="Y248" t="str">
        <f t="shared" si="3"/>
        <v/>
      </c>
    </row>
    <row r="249" spans="1:25" x14ac:dyDescent="0.25">
      <c r="A249" s="5">
        <v>247</v>
      </c>
      <c r="B249" s="2">
        <v>43095</v>
      </c>
      <c r="C249" s="1">
        <v>257.2</v>
      </c>
      <c r="D249" s="1">
        <v>257.58</v>
      </c>
      <c r="E249" s="1">
        <v>257.04000000000002</v>
      </c>
      <c r="F249" s="1">
        <v>257.33999999999997</v>
      </c>
      <c r="G249" s="1">
        <f>testdata[[#This Row],[high]]-testdata[[#This Row],[low]]</f>
        <v>0.53999999999996362</v>
      </c>
      <c r="H249" s="1">
        <f>ABS(testdata[[#This Row],[high]]-F248)</f>
        <v>6.9999999999993179E-2</v>
      </c>
      <c r="I249" s="1">
        <f>ABS(testdata[[#This Row],[low]]-F248)</f>
        <v>0.6099999999999568</v>
      </c>
      <c r="J249" s="1">
        <f>MAX(testdata[[#This Row],[H-L]:[|L-pC|]])</f>
        <v>0.6099999999999568</v>
      </c>
      <c r="K249" s="10">
        <f>(K248*20+testdata[[#This Row],[TR]])/21</f>
        <v>1.4426573664979099</v>
      </c>
      <c r="L249" s="1">
        <f>testdata[[#This Row],[close]]+Multiplier*testdata[[#This Row],[ATR]]</f>
        <v>261.66797209949368</v>
      </c>
      <c r="M249" s="1">
        <f>testdata[[#This Row],[close]]-Multiplier*testdata[[#This Row],[ATR]]</f>
        <v>253.01202790050624</v>
      </c>
      <c r="N249" s="1">
        <f>IF(OR(testdata[[#This Row],[UpperE]]&lt;N248,F248&gt;N248),testdata[[#This Row],[UpperE]],N248)</f>
        <v>258.93562327979367</v>
      </c>
      <c r="O249" s="1">
        <f>IF(OR(testdata[[#This Row],[LowerE]]&gt;O248,F248&lt;O248),testdata[[#This Row],[LowerE]],O248)</f>
        <v>253.69478614077673</v>
      </c>
      <c r="P249" s="7">
        <f>IF(S248=N248,testdata[[#This Row],[Upper]],testdata[[#This Row],[Lower]])</f>
        <v>253.69478614077673</v>
      </c>
      <c r="Q249" s="7" t="e">
        <f>IF(testdata[[#This Row],[AtrStop]]=testdata[[#This Row],[Upper]],testdata[[#This Row],[Upper]],NA())</f>
        <v>#N/A</v>
      </c>
      <c r="R249" s="7">
        <f>IF(testdata[[#This Row],[AtrStop]]=testdata[[#This Row],[Lower]],testdata[[#This Row],[Lower]],NA())</f>
        <v>253.69478614077673</v>
      </c>
      <c r="S249" s="19">
        <f>IF(testdata[[#This Row],[close]]&lt;=testdata[[#This Row],[STpot]],testdata[[#This Row],[Upper]],testdata[[#This Row],[Lower]])</f>
        <v>253.69478614077673</v>
      </c>
      <c r="U249" s="2">
        <v>43095</v>
      </c>
      <c r="V249" s="7"/>
      <c r="W249" s="7">
        <v>253.69478613999999</v>
      </c>
      <c r="X249" s="19">
        <v>253.69478613999999</v>
      </c>
      <c r="Y249" t="str">
        <f t="shared" si="3"/>
        <v/>
      </c>
    </row>
    <row r="250" spans="1:25" x14ac:dyDescent="0.25">
      <c r="A250" s="5">
        <v>248</v>
      </c>
      <c r="B250" s="2">
        <v>43096</v>
      </c>
      <c r="C250" s="1">
        <v>257.52</v>
      </c>
      <c r="D250" s="1">
        <v>257.86</v>
      </c>
      <c r="E250" s="1">
        <v>257.16000000000003</v>
      </c>
      <c r="F250" s="1">
        <v>257.45999999999998</v>
      </c>
      <c r="G250" s="1">
        <f>testdata[[#This Row],[high]]-testdata[[#This Row],[low]]</f>
        <v>0.69999999999998863</v>
      </c>
      <c r="H250" s="1">
        <f>ABS(testdata[[#This Row],[high]]-F249)</f>
        <v>0.52000000000003865</v>
      </c>
      <c r="I250" s="1">
        <f>ABS(testdata[[#This Row],[low]]-F249)</f>
        <v>0.17999999999994998</v>
      </c>
      <c r="J250" s="1">
        <f>MAX(testdata[[#This Row],[H-L]:[|L-pC|]])</f>
        <v>0.69999999999998863</v>
      </c>
      <c r="K250" s="10">
        <f>(K249*20+testdata[[#This Row],[TR]])/21</f>
        <v>1.4072927299980089</v>
      </c>
      <c r="L250" s="1">
        <f>testdata[[#This Row],[close]]+Multiplier*testdata[[#This Row],[ATR]]</f>
        <v>261.68187818999399</v>
      </c>
      <c r="M250" s="1">
        <f>testdata[[#This Row],[close]]-Multiplier*testdata[[#This Row],[ATR]]</f>
        <v>253.23812181000596</v>
      </c>
      <c r="N250" s="1">
        <f>IF(OR(testdata[[#This Row],[UpperE]]&lt;N249,F249&gt;N249),testdata[[#This Row],[UpperE]],N249)</f>
        <v>258.93562327979367</v>
      </c>
      <c r="O250" s="1">
        <f>IF(OR(testdata[[#This Row],[LowerE]]&gt;O249,F249&lt;O249),testdata[[#This Row],[LowerE]],O249)</f>
        <v>253.69478614077673</v>
      </c>
      <c r="P250" s="7">
        <f>IF(S249=N249,testdata[[#This Row],[Upper]],testdata[[#This Row],[Lower]])</f>
        <v>253.69478614077673</v>
      </c>
      <c r="Q250" s="7" t="e">
        <f>IF(testdata[[#This Row],[AtrStop]]=testdata[[#This Row],[Upper]],testdata[[#This Row],[Upper]],NA())</f>
        <v>#N/A</v>
      </c>
      <c r="R250" s="7">
        <f>IF(testdata[[#This Row],[AtrStop]]=testdata[[#This Row],[Lower]],testdata[[#This Row],[Lower]],NA())</f>
        <v>253.69478614077673</v>
      </c>
      <c r="S250" s="19">
        <f>IF(testdata[[#This Row],[close]]&lt;=testdata[[#This Row],[STpot]],testdata[[#This Row],[Upper]],testdata[[#This Row],[Lower]])</f>
        <v>253.69478614077673</v>
      </c>
      <c r="U250" s="2">
        <v>43096</v>
      </c>
      <c r="V250" s="7"/>
      <c r="W250" s="7">
        <v>253.69478613999999</v>
      </c>
      <c r="X250" s="19">
        <v>253.69478613999999</v>
      </c>
      <c r="Y250" t="str">
        <f t="shared" si="3"/>
        <v/>
      </c>
    </row>
    <row r="251" spans="1:25" x14ac:dyDescent="0.25">
      <c r="A251" s="5">
        <v>249</v>
      </c>
      <c r="B251" s="2">
        <v>43097</v>
      </c>
      <c r="C251" s="1">
        <v>258.01</v>
      </c>
      <c r="D251" s="1">
        <v>258.04000000000002</v>
      </c>
      <c r="E251" s="1">
        <v>257.58999999999997</v>
      </c>
      <c r="F251" s="1">
        <v>257.99</v>
      </c>
      <c r="G251" s="1">
        <f>testdata[[#This Row],[high]]-testdata[[#This Row],[low]]</f>
        <v>0.45000000000004547</v>
      </c>
      <c r="H251" s="1">
        <f>ABS(testdata[[#This Row],[high]]-F250)</f>
        <v>0.58000000000004093</v>
      </c>
      <c r="I251" s="1">
        <f>ABS(testdata[[#This Row],[low]]-F250)</f>
        <v>0.12999999999999545</v>
      </c>
      <c r="J251" s="1">
        <f>MAX(testdata[[#This Row],[H-L]:[|L-pC|]])</f>
        <v>0.58000000000004093</v>
      </c>
      <c r="K251" s="10">
        <f>(K250*20+testdata[[#This Row],[TR]])/21</f>
        <v>1.3678978380933438</v>
      </c>
      <c r="L251" s="1">
        <f>testdata[[#This Row],[close]]+Multiplier*testdata[[#This Row],[ATR]]</f>
        <v>262.09369351428006</v>
      </c>
      <c r="M251" s="1">
        <f>testdata[[#This Row],[close]]-Multiplier*testdata[[#This Row],[ATR]]</f>
        <v>253.88630648571998</v>
      </c>
      <c r="N251" s="1">
        <f>IF(OR(testdata[[#This Row],[UpperE]]&lt;N250,F250&gt;N250),testdata[[#This Row],[UpperE]],N250)</f>
        <v>258.93562327979367</v>
      </c>
      <c r="O251" s="1">
        <f>IF(OR(testdata[[#This Row],[LowerE]]&gt;O250,F250&lt;O250),testdata[[#This Row],[LowerE]],O250)</f>
        <v>253.88630648571998</v>
      </c>
      <c r="P251" s="7">
        <f>IF(S250=N250,testdata[[#This Row],[Upper]],testdata[[#This Row],[Lower]])</f>
        <v>253.88630648571998</v>
      </c>
      <c r="Q251" s="7" t="e">
        <f>IF(testdata[[#This Row],[AtrStop]]=testdata[[#This Row],[Upper]],testdata[[#This Row],[Upper]],NA())</f>
        <v>#N/A</v>
      </c>
      <c r="R251" s="7">
        <f>IF(testdata[[#This Row],[AtrStop]]=testdata[[#This Row],[Lower]],testdata[[#This Row],[Lower]],NA())</f>
        <v>253.88630648571998</v>
      </c>
      <c r="S251" s="19">
        <f>IF(testdata[[#This Row],[close]]&lt;=testdata[[#This Row],[STpot]],testdata[[#This Row],[Upper]],testdata[[#This Row],[Lower]])</f>
        <v>253.88630648571998</v>
      </c>
      <c r="U251" s="2">
        <v>43097</v>
      </c>
      <c r="V251" s="7"/>
      <c r="W251" s="7">
        <v>253.88630649000001</v>
      </c>
      <c r="X251" s="19">
        <v>253.88630649000001</v>
      </c>
      <c r="Y251" t="str">
        <f t="shared" si="3"/>
        <v/>
      </c>
    </row>
    <row r="252" spans="1:25" x14ac:dyDescent="0.25">
      <c r="A252" s="5">
        <v>250</v>
      </c>
      <c r="B252" s="2">
        <v>43098</v>
      </c>
      <c r="C252" s="1">
        <v>258.63</v>
      </c>
      <c r="D252" s="1">
        <v>258.64999999999998</v>
      </c>
      <c r="E252" s="1">
        <v>256.81</v>
      </c>
      <c r="F252" s="1">
        <v>257.02</v>
      </c>
      <c r="G252" s="1">
        <f>testdata[[#This Row],[high]]-testdata[[#This Row],[low]]</f>
        <v>1.839999999999975</v>
      </c>
      <c r="H252" s="1">
        <f>ABS(testdata[[#This Row],[high]]-F251)</f>
        <v>0.65999999999996817</v>
      </c>
      <c r="I252" s="1">
        <f>ABS(testdata[[#This Row],[low]]-F251)</f>
        <v>1.1800000000000068</v>
      </c>
      <c r="J252" s="1">
        <f>MAX(testdata[[#This Row],[H-L]:[|L-pC|]])</f>
        <v>1.839999999999975</v>
      </c>
      <c r="K252" s="10">
        <f>(K251*20+testdata[[#This Row],[TR]])/21</f>
        <v>1.390378893422231</v>
      </c>
      <c r="L252" s="1">
        <f>testdata[[#This Row],[close]]+Multiplier*testdata[[#This Row],[ATR]]</f>
        <v>261.19113668026665</v>
      </c>
      <c r="M252" s="1">
        <f>testdata[[#This Row],[close]]-Multiplier*testdata[[#This Row],[ATR]]</f>
        <v>252.84886331973328</v>
      </c>
      <c r="N252" s="1">
        <f>IF(OR(testdata[[#This Row],[UpperE]]&lt;N251,F251&gt;N251),testdata[[#This Row],[UpperE]],N251)</f>
        <v>258.93562327979367</v>
      </c>
      <c r="O252" s="1">
        <f>IF(OR(testdata[[#This Row],[LowerE]]&gt;O251,F251&lt;O251),testdata[[#This Row],[LowerE]],O251)</f>
        <v>253.88630648571998</v>
      </c>
      <c r="P252" s="7">
        <f>IF(S251=N251,testdata[[#This Row],[Upper]],testdata[[#This Row],[Lower]])</f>
        <v>253.88630648571998</v>
      </c>
      <c r="Q252" s="7" t="e">
        <f>IF(testdata[[#This Row],[AtrStop]]=testdata[[#This Row],[Upper]],testdata[[#This Row],[Upper]],NA())</f>
        <v>#N/A</v>
      </c>
      <c r="R252" s="7">
        <f>IF(testdata[[#This Row],[AtrStop]]=testdata[[#This Row],[Lower]],testdata[[#This Row],[Lower]],NA())</f>
        <v>253.88630648571998</v>
      </c>
      <c r="S252" s="19">
        <f>IF(testdata[[#This Row],[close]]&lt;=testdata[[#This Row],[STpot]],testdata[[#This Row],[Upper]],testdata[[#This Row],[Lower]])</f>
        <v>253.88630648571998</v>
      </c>
      <c r="U252" s="2">
        <v>43098</v>
      </c>
      <c r="V252" s="7"/>
      <c r="W252" s="7">
        <v>253.88630649000001</v>
      </c>
      <c r="X252" s="19">
        <v>253.88630649000001</v>
      </c>
      <c r="Y252" t="str">
        <f t="shared" si="3"/>
        <v/>
      </c>
    </row>
    <row r="253" spans="1:25" x14ac:dyDescent="0.25">
      <c r="A253" s="5">
        <v>251</v>
      </c>
      <c r="B253" s="2">
        <v>43102</v>
      </c>
      <c r="C253" s="1">
        <v>257.95999999999998</v>
      </c>
      <c r="D253" s="1">
        <v>258.89999999999998</v>
      </c>
      <c r="E253" s="1">
        <v>257.54000000000002</v>
      </c>
      <c r="F253" s="1">
        <v>258.86</v>
      </c>
      <c r="G253" s="1">
        <f>testdata[[#This Row],[high]]-testdata[[#This Row],[low]]</f>
        <v>1.3599999999999568</v>
      </c>
      <c r="H253" s="1">
        <f>ABS(testdata[[#This Row],[high]]-F252)</f>
        <v>1.8799999999999955</v>
      </c>
      <c r="I253" s="1">
        <f>ABS(testdata[[#This Row],[low]]-F252)</f>
        <v>0.52000000000003865</v>
      </c>
      <c r="J253" s="1">
        <f>MAX(testdata[[#This Row],[H-L]:[|L-pC|]])</f>
        <v>1.8799999999999955</v>
      </c>
      <c r="K253" s="10">
        <f>(K252*20+testdata[[#This Row],[TR]])/21</f>
        <v>1.4136941842116482</v>
      </c>
      <c r="L253" s="1">
        <f>testdata[[#This Row],[close]]+Multiplier*testdata[[#This Row],[ATR]]</f>
        <v>263.10108255263498</v>
      </c>
      <c r="M253" s="1">
        <f>testdata[[#This Row],[close]]-Multiplier*testdata[[#This Row],[ATR]]</f>
        <v>254.61891744736508</v>
      </c>
      <c r="N253" s="1">
        <f>IF(OR(testdata[[#This Row],[UpperE]]&lt;N252,F252&gt;N252),testdata[[#This Row],[UpperE]],N252)</f>
        <v>258.93562327979367</v>
      </c>
      <c r="O253" s="1">
        <f>IF(OR(testdata[[#This Row],[LowerE]]&gt;O252,F252&lt;O252),testdata[[#This Row],[LowerE]],O252)</f>
        <v>254.61891744736508</v>
      </c>
      <c r="P253" s="7">
        <f>IF(S252=N252,testdata[[#This Row],[Upper]],testdata[[#This Row],[Lower]])</f>
        <v>254.61891744736508</v>
      </c>
      <c r="Q253" s="7" t="e">
        <f>IF(testdata[[#This Row],[AtrStop]]=testdata[[#This Row],[Upper]],testdata[[#This Row],[Upper]],NA())</f>
        <v>#N/A</v>
      </c>
      <c r="R253" s="7">
        <f>IF(testdata[[#This Row],[AtrStop]]=testdata[[#This Row],[Lower]],testdata[[#This Row],[Lower]],NA())</f>
        <v>254.61891744736508</v>
      </c>
      <c r="S253" s="19">
        <f>IF(testdata[[#This Row],[close]]&lt;=testdata[[#This Row],[STpot]],testdata[[#This Row],[Upper]],testdata[[#This Row],[Lower]])</f>
        <v>254.61891744736508</v>
      </c>
      <c r="U253" s="2">
        <v>43102</v>
      </c>
      <c r="V253" s="7"/>
      <c r="W253" s="7">
        <v>254.61891745</v>
      </c>
      <c r="X253" s="19">
        <v>254.61891745</v>
      </c>
      <c r="Y253" t="str">
        <f t="shared" si="3"/>
        <v/>
      </c>
    </row>
    <row r="254" spans="1:25" x14ac:dyDescent="0.25">
      <c r="A254" s="5">
        <v>252</v>
      </c>
      <c r="B254" s="2">
        <v>43103</v>
      </c>
      <c r="C254" s="1">
        <v>259.04000000000002</v>
      </c>
      <c r="D254" s="1">
        <v>260.66000000000003</v>
      </c>
      <c r="E254" s="1">
        <v>259.04000000000002</v>
      </c>
      <c r="F254" s="1">
        <v>260.5</v>
      </c>
      <c r="G254" s="1">
        <f>testdata[[#This Row],[high]]-testdata[[#This Row],[low]]</f>
        <v>1.6200000000000045</v>
      </c>
      <c r="H254" s="1">
        <f>ABS(testdata[[#This Row],[high]]-F253)</f>
        <v>1.8000000000000114</v>
      </c>
      <c r="I254" s="1">
        <f>ABS(testdata[[#This Row],[low]]-F253)</f>
        <v>0.18000000000000682</v>
      </c>
      <c r="J254" s="1">
        <f>MAX(testdata[[#This Row],[H-L]:[|L-pC|]])</f>
        <v>1.8000000000000114</v>
      </c>
      <c r="K254" s="10">
        <f>(K253*20+testdata[[#This Row],[TR]])/21</f>
        <v>1.4320896992491892</v>
      </c>
      <c r="L254" s="1">
        <f>testdata[[#This Row],[close]]+Multiplier*testdata[[#This Row],[ATR]]</f>
        <v>264.79626909774754</v>
      </c>
      <c r="M254" s="1">
        <f>testdata[[#This Row],[close]]-Multiplier*testdata[[#This Row],[ATR]]</f>
        <v>256.20373090225246</v>
      </c>
      <c r="N254" s="1">
        <f>IF(OR(testdata[[#This Row],[UpperE]]&lt;N253,F253&gt;N253),testdata[[#This Row],[UpperE]],N253)</f>
        <v>258.93562327979367</v>
      </c>
      <c r="O254" s="1">
        <f>IF(OR(testdata[[#This Row],[LowerE]]&gt;O253,F253&lt;O253),testdata[[#This Row],[LowerE]],O253)</f>
        <v>256.20373090225246</v>
      </c>
      <c r="P254" s="7">
        <f>IF(S253=N253,testdata[[#This Row],[Upper]],testdata[[#This Row],[Lower]])</f>
        <v>256.20373090225246</v>
      </c>
      <c r="Q254" s="7" t="e">
        <f>IF(testdata[[#This Row],[AtrStop]]=testdata[[#This Row],[Upper]],testdata[[#This Row],[Upper]],NA())</f>
        <v>#N/A</v>
      </c>
      <c r="R254" s="7">
        <f>IF(testdata[[#This Row],[AtrStop]]=testdata[[#This Row],[Lower]],testdata[[#This Row],[Lower]],NA())</f>
        <v>256.20373090225246</v>
      </c>
      <c r="S254" s="19">
        <f>IF(testdata[[#This Row],[close]]&lt;=testdata[[#This Row],[STpot]],testdata[[#This Row],[Upper]],testdata[[#This Row],[Lower]])</f>
        <v>256.20373090225246</v>
      </c>
      <c r="U254" s="2">
        <v>43103</v>
      </c>
      <c r="V254" s="7"/>
      <c r="W254" s="7">
        <v>256.20373089999998</v>
      </c>
      <c r="X254" s="19">
        <v>256.20373089999998</v>
      </c>
      <c r="Y254" t="str">
        <f t="shared" si="3"/>
        <v/>
      </c>
    </row>
    <row r="255" spans="1:25" x14ac:dyDescent="0.25">
      <c r="A255" s="5">
        <v>253</v>
      </c>
      <c r="B255" s="2">
        <v>43104</v>
      </c>
      <c r="C255" s="1">
        <v>261.2</v>
      </c>
      <c r="D255" s="1">
        <v>262.12</v>
      </c>
      <c r="E255" s="1">
        <v>260.57</v>
      </c>
      <c r="F255" s="1">
        <v>261.58999999999997</v>
      </c>
      <c r="G255" s="1">
        <f>testdata[[#This Row],[high]]-testdata[[#This Row],[low]]</f>
        <v>1.5500000000000114</v>
      </c>
      <c r="H255" s="1">
        <f>ABS(testdata[[#This Row],[high]]-F254)</f>
        <v>1.6200000000000045</v>
      </c>
      <c r="I255" s="1">
        <f>ABS(testdata[[#This Row],[low]]-F254)</f>
        <v>6.9999999999993179E-2</v>
      </c>
      <c r="J255" s="1">
        <f>MAX(testdata[[#This Row],[H-L]:[|L-pC|]])</f>
        <v>1.6200000000000045</v>
      </c>
      <c r="K255" s="10">
        <f>(K254*20+testdata[[#This Row],[TR]])/21</f>
        <v>1.4410378088087519</v>
      </c>
      <c r="L255" s="1">
        <f>testdata[[#This Row],[close]]+Multiplier*testdata[[#This Row],[ATR]]</f>
        <v>265.91311342642621</v>
      </c>
      <c r="M255" s="1">
        <f>testdata[[#This Row],[close]]-Multiplier*testdata[[#This Row],[ATR]]</f>
        <v>257.26688657357374</v>
      </c>
      <c r="N255" s="1">
        <f>IF(OR(testdata[[#This Row],[UpperE]]&lt;N254,F254&gt;N254),testdata[[#This Row],[UpperE]],N254)</f>
        <v>265.91311342642621</v>
      </c>
      <c r="O255" s="1">
        <f>IF(OR(testdata[[#This Row],[LowerE]]&gt;O254,F254&lt;O254),testdata[[#This Row],[LowerE]],O254)</f>
        <v>257.26688657357374</v>
      </c>
      <c r="P255" s="7">
        <f>IF(S254=N254,testdata[[#This Row],[Upper]],testdata[[#This Row],[Lower]])</f>
        <v>257.26688657357374</v>
      </c>
      <c r="Q255" s="7" t="e">
        <f>IF(testdata[[#This Row],[AtrStop]]=testdata[[#This Row],[Upper]],testdata[[#This Row],[Upper]],NA())</f>
        <v>#N/A</v>
      </c>
      <c r="R255" s="7">
        <f>IF(testdata[[#This Row],[AtrStop]]=testdata[[#This Row],[Lower]],testdata[[#This Row],[Lower]],NA())</f>
        <v>257.26688657357374</v>
      </c>
      <c r="S255" s="19">
        <f>IF(testdata[[#This Row],[close]]&lt;=testdata[[#This Row],[STpot]],testdata[[#This Row],[Upper]],testdata[[#This Row],[Lower]])</f>
        <v>257.26688657357374</v>
      </c>
      <c r="U255" s="2">
        <v>43104</v>
      </c>
      <c r="V255" s="7"/>
      <c r="W255" s="7">
        <v>257.26688657</v>
      </c>
      <c r="X255" s="19">
        <v>257.26688657</v>
      </c>
      <c r="Y255" t="str">
        <f t="shared" si="3"/>
        <v/>
      </c>
    </row>
    <row r="256" spans="1:25" x14ac:dyDescent="0.25">
      <c r="A256" s="5">
        <v>254</v>
      </c>
      <c r="B256" s="2">
        <v>43105</v>
      </c>
      <c r="C256" s="1">
        <v>262.45999999999998</v>
      </c>
      <c r="D256" s="1">
        <v>263.47000000000003</v>
      </c>
      <c r="E256" s="1">
        <v>261.92</v>
      </c>
      <c r="F256" s="1">
        <v>263.33999999999997</v>
      </c>
      <c r="G256" s="1">
        <f>testdata[[#This Row],[high]]-testdata[[#This Row],[low]]</f>
        <v>1.5500000000000114</v>
      </c>
      <c r="H256" s="1">
        <f>ABS(testdata[[#This Row],[high]]-F255)</f>
        <v>1.8800000000000523</v>
      </c>
      <c r="I256" s="1">
        <f>ABS(testdata[[#This Row],[low]]-F255)</f>
        <v>0.33000000000004093</v>
      </c>
      <c r="J256" s="1">
        <f>MAX(testdata[[#This Row],[H-L]:[|L-pC|]])</f>
        <v>1.8800000000000523</v>
      </c>
      <c r="K256" s="10">
        <f>(K255*20+testdata[[#This Row],[TR]])/21</f>
        <v>1.4619407702940519</v>
      </c>
      <c r="L256" s="1">
        <f>testdata[[#This Row],[close]]+Multiplier*testdata[[#This Row],[ATR]]</f>
        <v>267.72582231088211</v>
      </c>
      <c r="M256" s="1">
        <f>testdata[[#This Row],[close]]-Multiplier*testdata[[#This Row],[ATR]]</f>
        <v>258.95417768911784</v>
      </c>
      <c r="N256" s="1">
        <f>IF(OR(testdata[[#This Row],[UpperE]]&lt;N255,F255&gt;N255),testdata[[#This Row],[UpperE]],N255)</f>
        <v>265.91311342642621</v>
      </c>
      <c r="O256" s="1">
        <f>IF(OR(testdata[[#This Row],[LowerE]]&gt;O255,F255&lt;O255),testdata[[#This Row],[LowerE]],O255)</f>
        <v>258.95417768911784</v>
      </c>
      <c r="P256" s="7">
        <f>IF(S255=N255,testdata[[#This Row],[Upper]],testdata[[#This Row],[Lower]])</f>
        <v>258.95417768911784</v>
      </c>
      <c r="Q256" s="7" t="e">
        <f>IF(testdata[[#This Row],[AtrStop]]=testdata[[#This Row],[Upper]],testdata[[#This Row],[Upper]],NA())</f>
        <v>#N/A</v>
      </c>
      <c r="R256" s="7">
        <f>IF(testdata[[#This Row],[AtrStop]]=testdata[[#This Row],[Lower]],testdata[[#This Row],[Lower]],NA())</f>
        <v>258.95417768911784</v>
      </c>
      <c r="S256" s="19">
        <f>IF(testdata[[#This Row],[close]]&lt;=testdata[[#This Row],[STpot]],testdata[[#This Row],[Upper]],testdata[[#This Row],[Lower]])</f>
        <v>258.95417768911784</v>
      </c>
      <c r="U256" s="2">
        <v>43105</v>
      </c>
      <c r="V256" s="7"/>
      <c r="W256" s="7">
        <v>258.95417768999999</v>
      </c>
      <c r="X256" s="19">
        <v>258.95417768999999</v>
      </c>
      <c r="Y256" t="str">
        <f t="shared" si="3"/>
        <v/>
      </c>
    </row>
    <row r="257" spans="1:25" x14ac:dyDescent="0.25">
      <c r="A257" s="5">
        <v>255</v>
      </c>
      <c r="B257" s="2">
        <v>43108</v>
      </c>
      <c r="C257" s="1">
        <v>263.23</v>
      </c>
      <c r="D257" s="1">
        <v>263.99</v>
      </c>
      <c r="E257" s="1">
        <v>262.91000000000003</v>
      </c>
      <c r="F257" s="1">
        <v>263.82</v>
      </c>
      <c r="G257" s="1">
        <f>testdata[[#This Row],[high]]-testdata[[#This Row],[low]]</f>
        <v>1.0799999999999841</v>
      </c>
      <c r="H257" s="1">
        <f>ABS(testdata[[#This Row],[high]]-F256)</f>
        <v>0.65000000000003411</v>
      </c>
      <c r="I257" s="1">
        <f>ABS(testdata[[#This Row],[low]]-F256)</f>
        <v>0.42999999999994998</v>
      </c>
      <c r="J257" s="1">
        <f>MAX(testdata[[#This Row],[H-L]:[|L-pC|]])</f>
        <v>1.0799999999999841</v>
      </c>
      <c r="K257" s="10">
        <f>(K256*20+testdata[[#This Row],[TR]])/21</f>
        <v>1.4437531145657629</v>
      </c>
      <c r="L257" s="1">
        <f>testdata[[#This Row],[close]]+Multiplier*testdata[[#This Row],[ATR]]</f>
        <v>268.15125934369729</v>
      </c>
      <c r="M257" s="1">
        <f>testdata[[#This Row],[close]]-Multiplier*testdata[[#This Row],[ATR]]</f>
        <v>259.4887406563027</v>
      </c>
      <c r="N257" s="1">
        <f>IF(OR(testdata[[#This Row],[UpperE]]&lt;N256,F256&gt;N256),testdata[[#This Row],[UpperE]],N256)</f>
        <v>265.91311342642621</v>
      </c>
      <c r="O257" s="1">
        <f>IF(OR(testdata[[#This Row],[LowerE]]&gt;O256,F256&lt;O256),testdata[[#This Row],[LowerE]],O256)</f>
        <v>259.4887406563027</v>
      </c>
      <c r="P257" s="7">
        <f>IF(S256=N256,testdata[[#This Row],[Upper]],testdata[[#This Row],[Lower]])</f>
        <v>259.4887406563027</v>
      </c>
      <c r="Q257" s="7" t="e">
        <f>IF(testdata[[#This Row],[AtrStop]]=testdata[[#This Row],[Upper]],testdata[[#This Row],[Upper]],NA())</f>
        <v>#N/A</v>
      </c>
      <c r="R257" s="7">
        <f>IF(testdata[[#This Row],[AtrStop]]=testdata[[#This Row],[Lower]],testdata[[#This Row],[Lower]],NA())</f>
        <v>259.4887406563027</v>
      </c>
      <c r="S257" s="19">
        <f>IF(testdata[[#This Row],[close]]&lt;=testdata[[#This Row],[STpot]],testdata[[#This Row],[Upper]],testdata[[#This Row],[Lower]])</f>
        <v>259.4887406563027</v>
      </c>
      <c r="U257" s="2">
        <v>43108</v>
      </c>
      <c r="V257" s="7"/>
      <c r="W257" s="7">
        <v>259.48874066000002</v>
      </c>
      <c r="X257" s="19">
        <v>259.48874066000002</v>
      </c>
      <c r="Y257" t="str">
        <f t="shared" si="3"/>
        <v/>
      </c>
    </row>
    <row r="258" spans="1:25" x14ac:dyDescent="0.25">
      <c r="A258" s="5">
        <v>256</v>
      </c>
      <c r="B258" s="2">
        <v>43109</v>
      </c>
      <c r="C258" s="1">
        <v>264.27999999999997</v>
      </c>
      <c r="D258" s="1">
        <v>265.10000000000002</v>
      </c>
      <c r="E258" s="1">
        <v>263.97000000000003</v>
      </c>
      <c r="F258" s="1">
        <v>264.42</v>
      </c>
      <c r="G258" s="1">
        <f>testdata[[#This Row],[high]]-testdata[[#This Row],[low]]</f>
        <v>1.1299999999999955</v>
      </c>
      <c r="H258" s="1">
        <f>ABS(testdata[[#This Row],[high]]-F257)</f>
        <v>1.2800000000000296</v>
      </c>
      <c r="I258" s="1">
        <f>ABS(testdata[[#This Row],[low]]-F257)</f>
        <v>0.15000000000003411</v>
      </c>
      <c r="J258" s="1">
        <f>MAX(testdata[[#This Row],[H-L]:[|L-pC|]])</f>
        <v>1.2800000000000296</v>
      </c>
      <c r="K258" s="10">
        <f>(K257*20+testdata[[#This Row],[TR]])/21</f>
        <v>1.43595534720549</v>
      </c>
      <c r="L258" s="1">
        <f>testdata[[#This Row],[close]]+Multiplier*testdata[[#This Row],[ATR]]</f>
        <v>268.72786604161649</v>
      </c>
      <c r="M258" s="1">
        <f>testdata[[#This Row],[close]]-Multiplier*testdata[[#This Row],[ATR]]</f>
        <v>260.11213395838354</v>
      </c>
      <c r="N258" s="1">
        <f>IF(OR(testdata[[#This Row],[UpperE]]&lt;N257,F257&gt;N257),testdata[[#This Row],[UpperE]],N257)</f>
        <v>265.91311342642621</v>
      </c>
      <c r="O258" s="1">
        <f>IF(OR(testdata[[#This Row],[LowerE]]&gt;O257,F257&lt;O257),testdata[[#This Row],[LowerE]],O257)</f>
        <v>260.11213395838354</v>
      </c>
      <c r="P258" s="7">
        <f>IF(S257=N257,testdata[[#This Row],[Upper]],testdata[[#This Row],[Lower]])</f>
        <v>260.11213395838354</v>
      </c>
      <c r="Q258" s="7" t="e">
        <f>IF(testdata[[#This Row],[AtrStop]]=testdata[[#This Row],[Upper]],testdata[[#This Row],[Upper]],NA())</f>
        <v>#N/A</v>
      </c>
      <c r="R258" s="7">
        <f>IF(testdata[[#This Row],[AtrStop]]=testdata[[#This Row],[Lower]],testdata[[#This Row],[Lower]],NA())</f>
        <v>260.11213395838354</v>
      </c>
      <c r="S258" s="19">
        <f>IF(testdata[[#This Row],[close]]&lt;=testdata[[#This Row],[STpot]],testdata[[#This Row],[Upper]],testdata[[#This Row],[Lower]])</f>
        <v>260.11213395838354</v>
      </c>
      <c r="U258" s="2">
        <v>43109</v>
      </c>
      <c r="V258" s="7"/>
      <c r="W258" s="7">
        <v>260.11213395999999</v>
      </c>
      <c r="X258" s="19">
        <v>260.11213395999999</v>
      </c>
      <c r="Y258" t="str">
        <f t="shared" si="3"/>
        <v/>
      </c>
    </row>
    <row r="259" spans="1:25" x14ac:dyDescent="0.25">
      <c r="A259" s="5">
        <v>257</v>
      </c>
      <c r="B259" s="2">
        <v>43110</v>
      </c>
      <c r="C259" s="1">
        <v>263.58999999999997</v>
      </c>
      <c r="D259" s="1">
        <v>264.3</v>
      </c>
      <c r="E259" s="1">
        <v>262.86</v>
      </c>
      <c r="F259" s="1">
        <v>264.01</v>
      </c>
      <c r="G259" s="1">
        <f>testdata[[#This Row],[high]]-testdata[[#This Row],[low]]</f>
        <v>1.4399999999999977</v>
      </c>
      <c r="H259" s="1">
        <f>ABS(testdata[[#This Row],[high]]-F258)</f>
        <v>0.12000000000000455</v>
      </c>
      <c r="I259" s="1">
        <f>ABS(testdata[[#This Row],[low]]-F258)</f>
        <v>1.5600000000000023</v>
      </c>
      <c r="J259" s="1">
        <f>MAX(testdata[[#This Row],[H-L]:[|L-pC|]])</f>
        <v>1.5600000000000023</v>
      </c>
      <c r="K259" s="10">
        <f>(K258*20+testdata[[#This Row],[TR]])/21</f>
        <v>1.4418622354338002</v>
      </c>
      <c r="L259" s="1">
        <f>testdata[[#This Row],[close]]+Multiplier*testdata[[#This Row],[ATR]]</f>
        <v>268.3355867063014</v>
      </c>
      <c r="M259" s="1">
        <f>testdata[[#This Row],[close]]-Multiplier*testdata[[#This Row],[ATR]]</f>
        <v>259.68441329369858</v>
      </c>
      <c r="N259" s="1">
        <f>IF(OR(testdata[[#This Row],[UpperE]]&lt;N258,F258&gt;N258),testdata[[#This Row],[UpperE]],N258)</f>
        <v>265.91311342642621</v>
      </c>
      <c r="O259" s="1">
        <f>IF(OR(testdata[[#This Row],[LowerE]]&gt;O258,F258&lt;O258),testdata[[#This Row],[LowerE]],O258)</f>
        <v>260.11213395838354</v>
      </c>
      <c r="P259" s="7">
        <f>IF(S258=N258,testdata[[#This Row],[Upper]],testdata[[#This Row],[Lower]])</f>
        <v>260.11213395838354</v>
      </c>
      <c r="Q259" s="7" t="e">
        <f>IF(testdata[[#This Row],[AtrStop]]=testdata[[#This Row],[Upper]],testdata[[#This Row],[Upper]],NA())</f>
        <v>#N/A</v>
      </c>
      <c r="R259" s="7">
        <f>IF(testdata[[#This Row],[AtrStop]]=testdata[[#This Row],[Lower]],testdata[[#This Row],[Lower]],NA())</f>
        <v>260.11213395838354</v>
      </c>
      <c r="S259" s="19">
        <f>IF(testdata[[#This Row],[close]]&lt;=testdata[[#This Row],[STpot]],testdata[[#This Row],[Upper]],testdata[[#This Row],[Lower]])</f>
        <v>260.11213395838354</v>
      </c>
      <c r="U259" s="2">
        <v>43110</v>
      </c>
      <c r="V259" s="7"/>
      <c r="W259" s="7">
        <v>260.11213395999999</v>
      </c>
      <c r="X259" s="19">
        <v>260.11213395999999</v>
      </c>
      <c r="Y259" t="str">
        <f t="shared" si="3"/>
        <v/>
      </c>
    </row>
    <row r="260" spans="1:25" x14ac:dyDescent="0.25">
      <c r="A260" s="5">
        <v>258</v>
      </c>
      <c r="B260" s="2">
        <v>43111</v>
      </c>
      <c r="C260" s="1">
        <v>264.62</v>
      </c>
      <c r="D260" s="1">
        <v>265.94</v>
      </c>
      <c r="E260" s="1">
        <v>264.44</v>
      </c>
      <c r="F260" s="1">
        <v>265.94</v>
      </c>
      <c r="G260" s="1">
        <f>testdata[[#This Row],[high]]-testdata[[#This Row],[low]]</f>
        <v>1.5</v>
      </c>
      <c r="H260" s="1">
        <f>ABS(testdata[[#This Row],[high]]-F259)</f>
        <v>1.9300000000000068</v>
      </c>
      <c r="I260" s="1">
        <f>ABS(testdata[[#This Row],[low]]-F259)</f>
        <v>0.43000000000000682</v>
      </c>
      <c r="J260" s="1">
        <f>MAX(testdata[[#This Row],[H-L]:[|L-pC|]])</f>
        <v>1.9300000000000068</v>
      </c>
      <c r="K260" s="10">
        <f>(K259*20+testdata[[#This Row],[TR]])/21</f>
        <v>1.4651068908893339</v>
      </c>
      <c r="L260" s="1">
        <f>testdata[[#This Row],[close]]+Multiplier*testdata[[#This Row],[ATR]]</f>
        <v>270.33532067266799</v>
      </c>
      <c r="M260" s="1">
        <f>testdata[[#This Row],[close]]-Multiplier*testdata[[#This Row],[ATR]]</f>
        <v>261.54467932733201</v>
      </c>
      <c r="N260" s="1">
        <f>IF(OR(testdata[[#This Row],[UpperE]]&lt;N259,F259&gt;N259),testdata[[#This Row],[UpperE]],N259)</f>
        <v>265.91311342642621</v>
      </c>
      <c r="O260" s="1">
        <f>IF(OR(testdata[[#This Row],[LowerE]]&gt;O259,F259&lt;O259),testdata[[#This Row],[LowerE]],O259)</f>
        <v>261.54467932733201</v>
      </c>
      <c r="P260" s="7">
        <f>IF(S259=N259,testdata[[#This Row],[Upper]],testdata[[#This Row],[Lower]])</f>
        <v>261.54467932733201</v>
      </c>
      <c r="Q260" s="7" t="e">
        <f>IF(testdata[[#This Row],[AtrStop]]=testdata[[#This Row],[Upper]],testdata[[#This Row],[Upper]],NA())</f>
        <v>#N/A</v>
      </c>
      <c r="R260" s="7">
        <f>IF(testdata[[#This Row],[AtrStop]]=testdata[[#This Row],[Lower]],testdata[[#This Row],[Lower]],NA())</f>
        <v>261.54467932733201</v>
      </c>
      <c r="S260" s="19">
        <f>IF(testdata[[#This Row],[close]]&lt;=testdata[[#This Row],[STpot]],testdata[[#This Row],[Upper]],testdata[[#This Row],[Lower]])</f>
        <v>261.54467932733201</v>
      </c>
      <c r="U260" s="2">
        <v>43111</v>
      </c>
      <c r="V260" s="7"/>
      <c r="W260" s="7">
        <v>261.54467933000001</v>
      </c>
      <c r="X260" s="19">
        <v>261.54467933000001</v>
      </c>
      <c r="Y260" t="str">
        <f t="shared" si="3"/>
        <v/>
      </c>
    </row>
    <row r="261" spans="1:25" x14ac:dyDescent="0.25">
      <c r="A261" s="5">
        <v>259</v>
      </c>
      <c r="B261" s="2">
        <v>43112</v>
      </c>
      <c r="C261" s="1">
        <v>266.23</v>
      </c>
      <c r="D261" s="1">
        <v>267.86</v>
      </c>
      <c r="E261" s="1">
        <v>265.89999999999998</v>
      </c>
      <c r="F261" s="1">
        <v>267.67</v>
      </c>
      <c r="G261" s="1">
        <f>testdata[[#This Row],[high]]-testdata[[#This Row],[low]]</f>
        <v>1.9600000000000364</v>
      </c>
      <c r="H261" s="1">
        <f>ABS(testdata[[#This Row],[high]]-F260)</f>
        <v>1.9200000000000159</v>
      </c>
      <c r="I261" s="1">
        <f>ABS(testdata[[#This Row],[low]]-F260)</f>
        <v>4.0000000000020464E-2</v>
      </c>
      <c r="J261" s="1">
        <f>MAX(testdata[[#This Row],[H-L]:[|L-pC|]])</f>
        <v>1.9600000000000364</v>
      </c>
      <c r="K261" s="10">
        <f>(K260*20+testdata[[#This Row],[TR]])/21</f>
        <v>1.4886732294184151</v>
      </c>
      <c r="L261" s="1">
        <f>testdata[[#This Row],[close]]+Multiplier*testdata[[#This Row],[ATR]]</f>
        <v>272.13601968825526</v>
      </c>
      <c r="M261" s="1">
        <f>testdata[[#This Row],[close]]-Multiplier*testdata[[#This Row],[ATR]]</f>
        <v>263.20398031174477</v>
      </c>
      <c r="N261" s="1">
        <f>IF(OR(testdata[[#This Row],[UpperE]]&lt;N260,F260&gt;N260),testdata[[#This Row],[UpperE]],N260)</f>
        <v>272.13601968825526</v>
      </c>
      <c r="O261" s="1">
        <f>IF(OR(testdata[[#This Row],[LowerE]]&gt;O260,F260&lt;O260),testdata[[#This Row],[LowerE]],O260)</f>
        <v>263.20398031174477</v>
      </c>
      <c r="P261" s="7">
        <f>IF(S260=N260,testdata[[#This Row],[Upper]],testdata[[#This Row],[Lower]])</f>
        <v>263.20398031174477</v>
      </c>
      <c r="Q261" s="7" t="e">
        <f>IF(testdata[[#This Row],[AtrStop]]=testdata[[#This Row],[Upper]],testdata[[#This Row],[Upper]],NA())</f>
        <v>#N/A</v>
      </c>
      <c r="R261" s="7">
        <f>IF(testdata[[#This Row],[AtrStop]]=testdata[[#This Row],[Lower]],testdata[[#This Row],[Lower]],NA())</f>
        <v>263.20398031174477</v>
      </c>
      <c r="S261" s="19">
        <f>IF(testdata[[#This Row],[close]]&lt;=testdata[[#This Row],[STpot]],testdata[[#This Row],[Upper]],testdata[[#This Row],[Lower]])</f>
        <v>263.20398031174477</v>
      </c>
      <c r="U261" s="2">
        <v>43112</v>
      </c>
      <c r="V261" s="7"/>
      <c r="W261" s="7">
        <v>263.20398031000002</v>
      </c>
      <c r="X261" s="19">
        <v>263.20398031000002</v>
      </c>
      <c r="Y261" t="str">
        <f t="shared" si="3"/>
        <v/>
      </c>
    </row>
    <row r="262" spans="1:25" x14ac:dyDescent="0.25">
      <c r="A262" s="5">
        <v>260</v>
      </c>
      <c r="B262" s="2">
        <v>43116</v>
      </c>
      <c r="C262" s="1">
        <v>269.05</v>
      </c>
      <c r="D262" s="1">
        <v>269.76</v>
      </c>
      <c r="E262" s="1">
        <v>266</v>
      </c>
      <c r="F262" s="1">
        <v>266.76</v>
      </c>
      <c r="G262" s="1">
        <f>testdata[[#This Row],[high]]-testdata[[#This Row],[low]]</f>
        <v>3.7599999999999909</v>
      </c>
      <c r="H262" s="1">
        <f>ABS(testdata[[#This Row],[high]]-F261)</f>
        <v>2.089999999999975</v>
      </c>
      <c r="I262" s="1">
        <f>ABS(testdata[[#This Row],[low]]-F261)</f>
        <v>1.6700000000000159</v>
      </c>
      <c r="J262" s="1">
        <f>MAX(testdata[[#This Row],[H-L]:[|L-pC|]])</f>
        <v>3.7599999999999909</v>
      </c>
      <c r="K262" s="10">
        <f>(K261*20+testdata[[#This Row],[TR]])/21</f>
        <v>1.5968316470651567</v>
      </c>
      <c r="L262" s="1">
        <f>testdata[[#This Row],[close]]+Multiplier*testdata[[#This Row],[ATR]]</f>
        <v>271.55049494119544</v>
      </c>
      <c r="M262" s="1">
        <f>testdata[[#This Row],[close]]-Multiplier*testdata[[#This Row],[ATR]]</f>
        <v>261.96950505880454</v>
      </c>
      <c r="N262" s="1">
        <f>IF(OR(testdata[[#This Row],[UpperE]]&lt;N261,F261&gt;N261),testdata[[#This Row],[UpperE]],N261)</f>
        <v>271.55049494119544</v>
      </c>
      <c r="O262" s="1">
        <f>IF(OR(testdata[[#This Row],[LowerE]]&gt;O261,F261&lt;O261),testdata[[#This Row],[LowerE]],O261)</f>
        <v>263.20398031174477</v>
      </c>
      <c r="P262" s="7">
        <f>IF(S261=N261,testdata[[#This Row],[Upper]],testdata[[#This Row],[Lower]])</f>
        <v>263.20398031174477</v>
      </c>
      <c r="Q262" s="7" t="e">
        <f>IF(testdata[[#This Row],[AtrStop]]=testdata[[#This Row],[Upper]],testdata[[#This Row],[Upper]],NA())</f>
        <v>#N/A</v>
      </c>
      <c r="R262" s="7">
        <f>IF(testdata[[#This Row],[AtrStop]]=testdata[[#This Row],[Lower]],testdata[[#This Row],[Lower]],NA())</f>
        <v>263.20398031174477</v>
      </c>
      <c r="S262" s="19">
        <f>IF(testdata[[#This Row],[close]]&lt;=testdata[[#This Row],[STpot]],testdata[[#This Row],[Upper]],testdata[[#This Row],[Lower]])</f>
        <v>263.20398031174477</v>
      </c>
      <c r="U262" s="2">
        <v>43116</v>
      </c>
      <c r="V262" s="7"/>
      <c r="W262" s="7">
        <v>263.20398031000002</v>
      </c>
      <c r="X262" s="19">
        <v>263.20398031000002</v>
      </c>
      <c r="Y262" t="str">
        <f t="shared" si="3"/>
        <v/>
      </c>
    </row>
    <row r="263" spans="1:25" x14ac:dyDescent="0.25">
      <c r="A263" s="5">
        <v>261</v>
      </c>
      <c r="B263" s="2">
        <v>43117</v>
      </c>
      <c r="C263" s="1">
        <v>267.77999999999997</v>
      </c>
      <c r="D263" s="1">
        <v>269.72000000000003</v>
      </c>
      <c r="E263" s="1">
        <v>266.76</v>
      </c>
      <c r="F263" s="1">
        <v>269.3</v>
      </c>
      <c r="G263" s="1">
        <f>testdata[[#This Row],[high]]-testdata[[#This Row],[low]]</f>
        <v>2.9600000000000364</v>
      </c>
      <c r="H263" s="1">
        <f>ABS(testdata[[#This Row],[high]]-F262)</f>
        <v>2.9600000000000364</v>
      </c>
      <c r="I263" s="1">
        <f>ABS(testdata[[#This Row],[low]]-F262)</f>
        <v>0</v>
      </c>
      <c r="J263" s="1">
        <f>MAX(testdata[[#This Row],[H-L]:[|L-pC|]])</f>
        <v>2.9600000000000364</v>
      </c>
      <c r="K263" s="10">
        <f>(K262*20+testdata[[#This Row],[TR]])/21</f>
        <v>1.6617444257763414</v>
      </c>
      <c r="L263" s="1">
        <f>testdata[[#This Row],[close]]+Multiplier*testdata[[#This Row],[ATR]]</f>
        <v>274.28523327732904</v>
      </c>
      <c r="M263" s="1">
        <f>testdata[[#This Row],[close]]-Multiplier*testdata[[#This Row],[ATR]]</f>
        <v>264.31476672267098</v>
      </c>
      <c r="N263" s="1">
        <f>IF(OR(testdata[[#This Row],[UpperE]]&lt;N262,F262&gt;N262),testdata[[#This Row],[UpperE]],N262)</f>
        <v>271.55049494119544</v>
      </c>
      <c r="O263" s="1">
        <f>IF(OR(testdata[[#This Row],[LowerE]]&gt;O262,F262&lt;O262),testdata[[#This Row],[LowerE]],O262)</f>
        <v>264.31476672267098</v>
      </c>
      <c r="P263" s="7">
        <f>IF(S262=N262,testdata[[#This Row],[Upper]],testdata[[#This Row],[Lower]])</f>
        <v>264.31476672267098</v>
      </c>
      <c r="Q263" s="7" t="e">
        <f>IF(testdata[[#This Row],[AtrStop]]=testdata[[#This Row],[Upper]],testdata[[#This Row],[Upper]],NA())</f>
        <v>#N/A</v>
      </c>
      <c r="R263" s="7">
        <f>IF(testdata[[#This Row],[AtrStop]]=testdata[[#This Row],[Lower]],testdata[[#This Row],[Lower]],NA())</f>
        <v>264.31476672267098</v>
      </c>
      <c r="S263" s="19">
        <f>IF(testdata[[#This Row],[close]]&lt;=testdata[[#This Row],[STpot]],testdata[[#This Row],[Upper]],testdata[[#This Row],[Lower]])</f>
        <v>264.31476672267098</v>
      </c>
      <c r="U263" s="2">
        <v>43117</v>
      </c>
      <c r="V263" s="7"/>
      <c r="W263" s="7">
        <v>264.31476672000002</v>
      </c>
      <c r="X263" s="19">
        <v>264.31476672000002</v>
      </c>
      <c r="Y263" t="str">
        <f t="shared" si="3"/>
        <v/>
      </c>
    </row>
    <row r="264" spans="1:25" x14ac:dyDescent="0.25">
      <c r="A264" s="5">
        <v>262</v>
      </c>
      <c r="B264" s="2">
        <v>43118</v>
      </c>
      <c r="C264" s="1">
        <v>269.17</v>
      </c>
      <c r="D264" s="1">
        <v>269.64</v>
      </c>
      <c r="E264" s="1">
        <v>268.31</v>
      </c>
      <c r="F264" s="1">
        <v>268.85000000000002</v>
      </c>
      <c r="G264" s="1">
        <f>testdata[[#This Row],[high]]-testdata[[#This Row],[low]]</f>
        <v>1.3299999999999841</v>
      </c>
      <c r="H264" s="1">
        <f>ABS(testdata[[#This Row],[high]]-F263)</f>
        <v>0.33999999999997499</v>
      </c>
      <c r="I264" s="1">
        <f>ABS(testdata[[#This Row],[low]]-F263)</f>
        <v>0.99000000000000909</v>
      </c>
      <c r="J264" s="1">
        <f>MAX(testdata[[#This Row],[H-L]:[|L-pC|]])</f>
        <v>1.3299999999999841</v>
      </c>
      <c r="K264" s="10">
        <f>(K263*20+testdata[[#This Row],[TR]])/21</f>
        <v>1.6459470721679434</v>
      </c>
      <c r="L264" s="1">
        <f>testdata[[#This Row],[close]]+Multiplier*testdata[[#This Row],[ATR]]</f>
        <v>273.78784121650386</v>
      </c>
      <c r="M264" s="1">
        <f>testdata[[#This Row],[close]]-Multiplier*testdata[[#This Row],[ATR]]</f>
        <v>263.91215878349618</v>
      </c>
      <c r="N264" s="1">
        <f>IF(OR(testdata[[#This Row],[UpperE]]&lt;N263,F263&gt;N263),testdata[[#This Row],[UpperE]],N263)</f>
        <v>271.55049494119544</v>
      </c>
      <c r="O264" s="1">
        <f>IF(OR(testdata[[#This Row],[LowerE]]&gt;O263,F263&lt;O263),testdata[[#This Row],[LowerE]],O263)</f>
        <v>264.31476672267098</v>
      </c>
      <c r="P264" s="7">
        <f>IF(S263=N263,testdata[[#This Row],[Upper]],testdata[[#This Row],[Lower]])</f>
        <v>264.31476672267098</v>
      </c>
      <c r="Q264" s="7" t="e">
        <f>IF(testdata[[#This Row],[AtrStop]]=testdata[[#This Row],[Upper]],testdata[[#This Row],[Upper]],NA())</f>
        <v>#N/A</v>
      </c>
      <c r="R264" s="7">
        <f>IF(testdata[[#This Row],[AtrStop]]=testdata[[#This Row],[Lower]],testdata[[#This Row],[Lower]],NA())</f>
        <v>264.31476672267098</v>
      </c>
      <c r="S264" s="19">
        <f>IF(testdata[[#This Row],[close]]&lt;=testdata[[#This Row],[STpot]],testdata[[#This Row],[Upper]],testdata[[#This Row],[Lower]])</f>
        <v>264.31476672267098</v>
      </c>
      <c r="U264" s="2">
        <v>43118</v>
      </c>
      <c r="V264" s="7"/>
      <c r="W264" s="7">
        <v>264.31476672000002</v>
      </c>
      <c r="X264" s="19">
        <v>264.31476672000002</v>
      </c>
      <c r="Y264" t="str">
        <f t="shared" si="3"/>
        <v/>
      </c>
    </row>
    <row r="265" spans="1:25" x14ac:dyDescent="0.25">
      <c r="A265" s="5">
        <v>263</v>
      </c>
      <c r="B265" s="2">
        <v>43119</v>
      </c>
      <c r="C265" s="1">
        <v>269.48</v>
      </c>
      <c r="D265" s="1">
        <v>270.07</v>
      </c>
      <c r="E265" s="1">
        <v>268.85000000000002</v>
      </c>
      <c r="F265" s="1">
        <v>270.07</v>
      </c>
      <c r="G265" s="1">
        <f>testdata[[#This Row],[high]]-testdata[[#This Row],[low]]</f>
        <v>1.2199999999999704</v>
      </c>
      <c r="H265" s="1">
        <f>ABS(testdata[[#This Row],[high]]-F264)</f>
        <v>1.2199999999999704</v>
      </c>
      <c r="I265" s="1">
        <f>ABS(testdata[[#This Row],[low]]-F264)</f>
        <v>0</v>
      </c>
      <c r="J265" s="1">
        <f>MAX(testdata[[#This Row],[H-L]:[|L-pC|]])</f>
        <v>1.2199999999999704</v>
      </c>
      <c r="K265" s="10">
        <f>(K264*20+testdata[[#This Row],[TR]])/21</f>
        <v>1.6256638782551829</v>
      </c>
      <c r="L265" s="1">
        <f>testdata[[#This Row],[close]]+Multiplier*testdata[[#This Row],[ATR]]</f>
        <v>274.94699163476554</v>
      </c>
      <c r="M265" s="1">
        <f>testdata[[#This Row],[close]]-Multiplier*testdata[[#This Row],[ATR]]</f>
        <v>265.19300836523445</v>
      </c>
      <c r="N265" s="1">
        <f>IF(OR(testdata[[#This Row],[UpperE]]&lt;N264,F264&gt;N264),testdata[[#This Row],[UpperE]],N264)</f>
        <v>271.55049494119544</v>
      </c>
      <c r="O265" s="1">
        <f>IF(OR(testdata[[#This Row],[LowerE]]&gt;O264,F264&lt;O264),testdata[[#This Row],[LowerE]],O264)</f>
        <v>265.19300836523445</v>
      </c>
      <c r="P265" s="7">
        <f>IF(S264=N264,testdata[[#This Row],[Upper]],testdata[[#This Row],[Lower]])</f>
        <v>265.19300836523445</v>
      </c>
      <c r="Q265" s="7" t="e">
        <f>IF(testdata[[#This Row],[AtrStop]]=testdata[[#This Row],[Upper]],testdata[[#This Row],[Upper]],NA())</f>
        <v>#N/A</v>
      </c>
      <c r="R265" s="7">
        <f>IF(testdata[[#This Row],[AtrStop]]=testdata[[#This Row],[Lower]],testdata[[#This Row],[Lower]],NA())</f>
        <v>265.19300836523445</v>
      </c>
      <c r="S265" s="19">
        <f>IF(testdata[[#This Row],[close]]&lt;=testdata[[#This Row],[STpot]],testdata[[#This Row],[Upper]],testdata[[#This Row],[Lower]])</f>
        <v>265.19300836523445</v>
      </c>
      <c r="U265" s="2">
        <v>43119</v>
      </c>
      <c r="V265" s="7"/>
      <c r="W265" s="7">
        <v>265.19300836999997</v>
      </c>
      <c r="X265" s="19">
        <v>265.19300836999997</v>
      </c>
      <c r="Y265" t="str">
        <f t="shared" si="3"/>
        <v/>
      </c>
    </row>
    <row r="266" spans="1:25" x14ac:dyDescent="0.25">
      <c r="A266" s="5">
        <v>264</v>
      </c>
      <c r="B266" s="2">
        <v>43122</v>
      </c>
      <c r="C266" s="1">
        <v>269.83999999999997</v>
      </c>
      <c r="D266" s="1">
        <v>272.27</v>
      </c>
      <c r="E266" s="1">
        <v>269.77999999999997</v>
      </c>
      <c r="F266" s="1">
        <v>272.27</v>
      </c>
      <c r="G266" s="1">
        <f>testdata[[#This Row],[high]]-testdata[[#This Row],[low]]</f>
        <v>2.4900000000000091</v>
      </c>
      <c r="H266" s="1">
        <f>ABS(testdata[[#This Row],[high]]-F265)</f>
        <v>2.1999999999999886</v>
      </c>
      <c r="I266" s="1">
        <f>ABS(testdata[[#This Row],[low]]-F265)</f>
        <v>0.29000000000002046</v>
      </c>
      <c r="J266" s="1">
        <f>MAX(testdata[[#This Row],[H-L]:[|L-pC|]])</f>
        <v>2.4900000000000091</v>
      </c>
      <c r="K266" s="10">
        <f>(K265*20+testdata[[#This Row],[TR]])/21</f>
        <v>1.6668227411954126</v>
      </c>
      <c r="L266" s="1">
        <f>testdata[[#This Row],[close]]+Multiplier*testdata[[#This Row],[ATR]]</f>
        <v>277.27046822358619</v>
      </c>
      <c r="M266" s="1">
        <f>testdata[[#This Row],[close]]-Multiplier*testdata[[#This Row],[ATR]]</f>
        <v>267.26953177641377</v>
      </c>
      <c r="N266" s="1">
        <f>IF(OR(testdata[[#This Row],[UpperE]]&lt;N265,F265&gt;N265),testdata[[#This Row],[UpperE]],N265)</f>
        <v>271.55049494119544</v>
      </c>
      <c r="O266" s="1">
        <f>IF(OR(testdata[[#This Row],[LowerE]]&gt;O265,F265&lt;O265),testdata[[#This Row],[LowerE]],O265)</f>
        <v>267.26953177641377</v>
      </c>
      <c r="P266" s="7">
        <f>IF(S265=N265,testdata[[#This Row],[Upper]],testdata[[#This Row],[Lower]])</f>
        <v>267.26953177641377</v>
      </c>
      <c r="Q266" s="7" t="e">
        <f>IF(testdata[[#This Row],[AtrStop]]=testdata[[#This Row],[Upper]],testdata[[#This Row],[Upper]],NA())</f>
        <v>#N/A</v>
      </c>
      <c r="R266" s="7">
        <f>IF(testdata[[#This Row],[AtrStop]]=testdata[[#This Row],[Lower]],testdata[[#This Row],[Lower]],NA())</f>
        <v>267.26953177641377</v>
      </c>
      <c r="S266" s="19">
        <f>IF(testdata[[#This Row],[close]]&lt;=testdata[[#This Row],[STpot]],testdata[[#This Row],[Upper]],testdata[[#This Row],[Lower]])</f>
        <v>267.26953177641377</v>
      </c>
      <c r="U266" s="2">
        <v>43122</v>
      </c>
      <c r="V266" s="7"/>
      <c r="W266" s="7">
        <v>267.26953178000002</v>
      </c>
      <c r="X266" s="19">
        <v>267.26953178000002</v>
      </c>
      <c r="Y266" t="str">
        <f t="shared" si="3"/>
        <v/>
      </c>
    </row>
    <row r="267" spans="1:25" x14ac:dyDescent="0.25">
      <c r="A267" s="5">
        <v>265</v>
      </c>
      <c r="B267" s="2">
        <v>43123</v>
      </c>
      <c r="C267" s="1">
        <v>272.31</v>
      </c>
      <c r="D267" s="1">
        <v>273.16000000000003</v>
      </c>
      <c r="E267" s="1">
        <v>271.95999999999998</v>
      </c>
      <c r="F267" s="1">
        <v>272.83999999999997</v>
      </c>
      <c r="G267" s="1">
        <f>testdata[[#This Row],[high]]-testdata[[#This Row],[low]]</f>
        <v>1.2000000000000455</v>
      </c>
      <c r="H267" s="1">
        <f>ABS(testdata[[#This Row],[high]]-F266)</f>
        <v>0.8900000000000432</v>
      </c>
      <c r="I267" s="1">
        <f>ABS(testdata[[#This Row],[low]]-F266)</f>
        <v>0.31000000000000227</v>
      </c>
      <c r="J267" s="1">
        <f>MAX(testdata[[#This Row],[H-L]:[|L-pC|]])</f>
        <v>1.2000000000000455</v>
      </c>
      <c r="K267" s="10">
        <f>(K266*20+testdata[[#This Row],[TR]])/21</f>
        <v>1.6445930868527763</v>
      </c>
      <c r="L267" s="1">
        <f>testdata[[#This Row],[close]]+Multiplier*testdata[[#This Row],[ATR]]</f>
        <v>277.77377926055829</v>
      </c>
      <c r="M267" s="1">
        <f>testdata[[#This Row],[close]]-Multiplier*testdata[[#This Row],[ATR]]</f>
        <v>267.90622073944166</v>
      </c>
      <c r="N267" s="1">
        <f>IF(OR(testdata[[#This Row],[UpperE]]&lt;N266,F266&gt;N266),testdata[[#This Row],[UpperE]],N266)</f>
        <v>277.77377926055829</v>
      </c>
      <c r="O267" s="1">
        <f>IF(OR(testdata[[#This Row],[LowerE]]&gt;O266,F266&lt;O266),testdata[[#This Row],[LowerE]],O266)</f>
        <v>267.90622073944166</v>
      </c>
      <c r="P267" s="7">
        <f>IF(S266=N266,testdata[[#This Row],[Upper]],testdata[[#This Row],[Lower]])</f>
        <v>267.90622073944166</v>
      </c>
      <c r="Q267" s="7" t="e">
        <f>IF(testdata[[#This Row],[AtrStop]]=testdata[[#This Row],[Upper]],testdata[[#This Row],[Upper]],NA())</f>
        <v>#N/A</v>
      </c>
      <c r="R267" s="7">
        <f>IF(testdata[[#This Row],[AtrStop]]=testdata[[#This Row],[Lower]],testdata[[#This Row],[Lower]],NA())</f>
        <v>267.90622073944166</v>
      </c>
      <c r="S267" s="19">
        <f>IF(testdata[[#This Row],[close]]&lt;=testdata[[#This Row],[STpot]],testdata[[#This Row],[Upper]],testdata[[#This Row],[Lower]])</f>
        <v>267.90622073944166</v>
      </c>
      <c r="U267" s="2">
        <v>43123</v>
      </c>
      <c r="V267" s="7"/>
      <c r="W267" s="7">
        <v>267.90622073999998</v>
      </c>
      <c r="X267" s="19">
        <v>267.90622073999998</v>
      </c>
      <c r="Y267" t="str">
        <f t="shared" si="3"/>
        <v/>
      </c>
    </row>
    <row r="268" spans="1:25" x14ac:dyDescent="0.25">
      <c r="A268" s="5">
        <v>266</v>
      </c>
      <c r="B268" s="2">
        <v>43124</v>
      </c>
      <c r="C268" s="1">
        <v>273.55</v>
      </c>
      <c r="D268" s="1">
        <v>274.2</v>
      </c>
      <c r="E268" s="1">
        <v>271.45</v>
      </c>
      <c r="F268" s="1">
        <v>272.74</v>
      </c>
      <c r="G268" s="1">
        <f>testdata[[#This Row],[high]]-testdata[[#This Row],[low]]</f>
        <v>2.75</v>
      </c>
      <c r="H268" s="1">
        <f>ABS(testdata[[#This Row],[high]]-F267)</f>
        <v>1.3600000000000136</v>
      </c>
      <c r="I268" s="1">
        <f>ABS(testdata[[#This Row],[low]]-F267)</f>
        <v>1.3899999999999864</v>
      </c>
      <c r="J268" s="1">
        <f>MAX(testdata[[#This Row],[H-L]:[|L-pC|]])</f>
        <v>2.75</v>
      </c>
      <c r="K268" s="10">
        <f>(K267*20+testdata[[#This Row],[TR]])/21</f>
        <v>1.6972315112883585</v>
      </c>
      <c r="L268" s="1">
        <f>testdata[[#This Row],[close]]+Multiplier*testdata[[#This Row],[ATR]]</f>
        <v>277.83169453386506</v>
      </c>
      <c r="M268" s="1">
        <f>testdata[[#This Row],[close]]-Multiplier*testdata[[#This Row],[ATR]]</f>
        <v>267.64830546613496</v>
      </c>
      <c r="N268" s="1">
        <f>IF(OR(testdata[[#This Row],[UpperE]]&lt;N267,F267&gt;N267),testdata[[#This Row],[UpperE]],N267)</f>
        <v>277.77377926055829</v>
      </c>
      <c r="O268" s="1">
        <f>IF(OR(testdata[[#This Row],[LowerE]]&gt;O267,F267&lt;O267),testdata[[#This Row],[LowerE]],O267)</f>
        <v>267.90622073944166</v>
      </c>
      <c r="P268" s="7">
        <f>IF(S267=N267,testdata[[#This Row],[Upper]],testdata[[#This Row],[Lower]])</f>
        <v>267.90622073944166</v>
      </c>
      <c r="Q268" s="7" t="e">
        <f>IF(testdata[[#This Row],[AtrStop]]=testdata[[#This Row],[Upper]],testdata[[#This Row],[Upper]],NA())</f>
        <v>#N/A</v>
      </c>
      <c r="R268" s="7">
        <f>IF(testdata[[#This Row],[AtrStop]]=testdata[[#This Row],[Lower]],testdata[[#This Row],[Lower]],NA())</f>
        <v>267.90622073944166</v>
      </c>
      <c r="S268" s="19">
        <f>IF(testdata[[#This Row],[close]]&lt;=testdata[[#This Row],[STpot]],testdata[[#This Row],[Upper]],testdata[[#This Row],[Lower]])</f>
        <v>267.90622073944166</v>
      </c>
      <c r="U268" s="2">
        <v>43124</v>
      </c>
      <c r="V268" s="7"/>
      <c r="W268" s="7">
        <v>267.90622073999998</v>
      </c>
      <c r="X268" s="19">
        <v>267.90622073999998</v>
      </c>
      <c r="Y268" t="str">
        <f t="shared" si="3"/>
        <v/>
      </c>
    </row>
    <row r="269" spans="1:25" x14ac:dyDescent="0.25">
      <c r="A269" s="5">
        <v>267</v>
      </c>
      <c r="B269" s="2">
        <v>43125</v>
      </c>
      <c r="C269" s="1">
        <v>273.68</v>
      </c>
      <c r="D269" s="1">
        <v>273.79000000000002</v>
      </c>
      <c r="E269" s="1">
        <v>271.99</v>
      </c>
      <c r="F269" s="1">
        <v>272.85000000000002</v>
      </c>
      <c r="G269" s="1">
        <f>testdata[[#This Row],[high]]-testdata[[#This Row],[low]]</f>
        <v>1.8000000000000114</v>
      </c>
      <c r="H269" s="1">
        <f>ABS(testdata[[#This Row],[high]]-F268)</f>
        <v>1.0500000000000114</v>
      </c>
      <c r="I269" s="1">
        <f>ABS(testdata[[#This Row],[low]]-F268)</f>
        <v>0.75</v>
      </c>
      <c r="J269" s="1">
        <f>MAX(testdata[[#This Row],[H-L]:[|L-pC|]])</f>
        <v>1.8000000000000114</v>
      </c>
      <c r="K269" s="10">
        <f>(K268*20+testdata[[#This Row],[TR]])/21</f>
        <v>1.7021252488460563</v>
      </c>
      <c r="L269" s="1">
        <f>testdata[[#This Row],[close]]+Multiplier*testdata[[#This Row],[ATR]]</f>
        <v>277.95637574653819</v>
      </c>
      <c r="M269" s="1">
        <f>testdata[[#This Row],[close]]-Multiplier*testdata[[#This Row],[ATR]]</f>
        <v>267.74362425346186</v>
      </c>
      <c r="N269" s="1">
        <f>IF(OR(testdata[[#This Row],[UpperE]]&lt;N268,F268&gt;N268),testdata[[#This Row],[UpperE]],N268)</f>
        <v>277.77377926055829</v>
      </c>
      <c r="O269" s="1">
        <f>IF(OR(testdata[[#This Row],[LowerE]]&gt;O268,F268&lt;O268),testdata[[#This Row],[LowerE]],O268)</f>
        <v>267.90622073944166</v>
      </c>
      <c r="P269" s="7">
        <f>IF(S268=N268,testdata[[#This Row],[Upper]],testdata[[#This Row],[Lower]])</f>
        <v>267.90622073944166</v>
      </c>
      <c r="Q269" s="7" t="e">
        <f>IF(testdata[[#This Row],[AtrStop]]=testdata[[#This Row],[Upper]],testdata[[#This Row],[Upper]],NA())</f>
        <v>#N/A</v>
      </c>
      <c r="R269" s="7">
        <f>IF(testdata[[#This Row],[AtrStop]]=testdata[[#This Row],[Lower]],testdata[[#This Row],[Lower]],NA())</f>
        <v>267.90622073944166</v>
      </c>
      <c r="S269" s="19">
        <f>IF(testdata[[#This Row],[close]]&lt;=testdata[[#This Row],[STpot]],testdata[[#This Row],[Upper]],testdata[[#This Row],[Lower]])</f>
        <v>267.90622073944166</v>
      </c>
      <c r="U269" s="2">
        <v>43125</v>
      </c>
      <c r="V269" s="7"/>
      <c r="W269" s="7">
        <v>267.90622073999998</v>
      </c>
      <c r="X269" s="19">
        <v>267.90622073999998</v>
      </c>
      <c r="Y269" t="str">
        <f t="shared" si="3"/>
        <v/>
      </c>
    </row>
    <row r="270" spans="1:25" x14ac:dyDescent="0.25">
      <c r="A270" s="5">
        <v>268</v>
      </c>
      <c r="B270" s="2">
        <v>43126</v>
      </c>
      <c r="C270" s="1">
        <v>273.77</v>
      </c>
      <c r="D270" s="1">
        <v>276.06</v>
      </c>
      <c r="E270" s="1">
        <v>273.49</v>
      </c>
      <c r="F270" s="1">
        <v>276.01</v>
      </c>
      <c r="G270" s="1">
        <f>testdata[[#This Row],[high]]-testdata[[#This Row],[low]]</f>
        <v>2.5699999999999932</v>
      </c>
      <c r="H270" s="1">
        <f>ABS(testdata[[#This Row],[high]]-F269)</f>
        <v>3.2099999999999795</v>
      </c>
      <c r="I270" s="1">
        <f>ABS(testdata[[#This Row],[low]]-F269)</f>
        <v>0.63999999999998636</v>
      </c>
      <c r="J270" s="1">
        <f>MAX(testdata[[#This Row],[H-L]:[|L-pC|]])</f>
        <v>3.2099999999999795</v>
      </c>
      <c r="K270" s="10">
        <f>(K269*20+testdata[[#This Row],[TR]])/21</f>
        <v>1.7739288084248144</v>
      </c>
      <c r="L270" s="1">
        <f>testdata[[#This Row],[close]]+Multiplier*testdata[[#This Row],[ATR]]</f>
        <v>281.33178642527446</v>
      </c>
      <c r="M270" s="1">
        <f>testdata[[#This Row],[close]]-Multiplier*testdata[[#This Row],[ATR]]</f>
        <v>270.68821357472552</v>
      </c>
      <c r="N270" s="1">
        <f>IF(OR(testdata[[#This Row],[UpperE]]&lt;N269,F269&gt;N269),testdata[[#This Row],[UpperE]],N269)</f>
        <v>277.77377926055829</v>
      </c>
      <c r="O270" s="1">
        <f>IF(OR(testdata[[#This Row],[LowerE]]&gt;O269,F269&lt;O269),testdata[[#This Row],[LowerE]],O269)</f>
        <v>270.68821357472552</v>
      </c>
      <c r="P270" s="7">
        <f>IF(S269=N269,testdata[[#This Row],[Upper]],testdata[[#This Row],[Lower]])</f>
        <v>270.68821357472552</v>
      </c>
      <c r="Q270" s="7" t="e">
        <f>IF(testdata[[#This Row],[AtrStop]]=testdata[[#This Row],[Upper]],testdata[[#This Row],[Upper]],NA())</f>
        <v>#N/A</v>
      </c>
      <c r="R270" s="7">
        <f>IF(testdata[[#This Row],[AtrStop]]=testdata[[#This Row],[Lower]],testdata[[#This Row],[Lower]],NA())</f>
        <v>270.68821357472552</v>
      </c>
      <c r="S270" s="19">
        <f>IF(testdata[[#This Row],[close]]&lt;=testdata[[#This Row],[STpot]],testdata[[#This Row],[Upper]],testdata[[#This Row],[Lower]])</f>
        <v>270.68821357472552</v>
      </c>
      <c r="U270" s="2">
        <v>43126</v>
      </c>
      <c r="V270" s="7"/>
      <c r="W270" s="7">
        <v>270.68821357000002</v>
      </c>
      <c r="X270" s="19">
        <v>270.68821357000002</v>
      </c>
      <c r="Y270" t="str">
        <f t="shared" si="3"/>
        <v/>
      </c>
    </row>
    <row r="271" spans="1:25" x14ac:dyDescent="0.25">
      <c r="A271" s="5">
        <v>269</v>
      </c>
      <c r="B271" s="2">
        <v>43129</v>
      </c>
      <c r="C271" s="1">
        <v>275.39</v>
      </c>
      <c r="D271" s="1">
        <v>275.87</v>
      </c>
      <c r="E271" s="1">
        <v>274.01</v>
      </c>
      <c r="F271" s="1">
        <v>274.18</v>
      </c>
      <c r="G271" s="1">
        <f>testdata[[#This Row],[high]]-testdata[[#This Row],[low]]</f>
        <v>1.8600000000000136</v>
      </c>
      <c r="H271" s="1">
        <f>ABS(testdata[[#This Row],[high]]-F270)</f>
        <v>0.13999999999998636</v>
      </c>
      <c r="I271" s="1">
        <f>ABS(testdata[[#This Row],[low]]-F270)</f>
        <v>2</v>
      </c>
      <c r="J271" s="1">
        <f>MAX(testdata[[#This Row],[H-L]:[|L-pC|]])</f>
        <v>2</v>
      </c>
      <c r="K271" s="10">
        <f>(K270*20+testdata[[#This Row],[TR]])/21</f>
        <v>1.7846941032617281</v>
      </c>
      <c r="L271" s="1">
        <f>testdata[[#This Row],[close]]+Multiplier*testdata[[#This Row],[ATR]]</f>
        <v>279.53408230978516</v>
      </c>
      <c r="M271" s="1">
        <f>testdata[[#This Row],[close]]-Multiplier*testdata[[#This Row],[ATR]]</f>
        <v>268.82591769021485</v>
      </c>
      <c r="N271" s="1">
        <f>IF(OR(testdata[[#This Row],[UpperE]]&lt;N270,F270&gt;N270),testdata[[#This Row],[UpperE]],N270)</f>
        <v>277.77377926055829</v>
      </c>
      <c r="O271" s="1">
        <f>IF(OR(testdata[[#This Row],[LowerE]]&gt;O270,F270&lt;O270),testdata[[#This Row],[LowerE]],O270)</f>
        <v>270.68821357472552</v>
      </c>
      <c r="P271" s="7">
        <f>IF(S270=N270,testdata[[#This Row],[Upper]],testdata[[#This Row],[Lower]])</f>
        <v>270.68821357472552</v>
      </c>
      <c r="Q271" s="7" t="e">
        <f>IF(testdata[[#This Row],[AtrStop]]=testdata[[#This Row],[Upper]],testdata[[#This Row],[Upper]],NA())</f>
        <v>#N/A</v>
      </c>
      <c r="R271" s="7">
        <f>IF(testdata[[#This Row],[AtrStop]]=testdata[[#This Row],[Lower]],testdata[[#This Row],[Lower]],NA())</f>
        <v>270.68821357472552</v>
      </c>
      <c r="S271" s="19">
        <f>IF(testdata[[#This Row],[close]]&lt;=testdata[[#This Row],[STpot]],testdata[[#This Row],[Upper]],testdata[[#This Row],[Lower]])</f>
        <v>270.68821357472552</v>
      </c>
      <c r="U271" s="2">
        <v>43129</v>
      </c>
      <c r="V271" s="7"/>
      <c r="W271" s="7">
        <v>270.68821357000002</v>
      </c>
      <c r="X271" s="19">
        <v>270.68821357000002</v>
      </c>
      <c r="Y271" t="str">
        <f t="shared" si="3"/>
        <v/>
      </c>
    </row>
    <row r="272" spans="1:25" x14ac:dyDescent="0.25">
      <c r="A272" s="5">
        <v>270</v>
      </c>
      <c r="B272" s="2">
        <v>43130</v>
      </c>
      <c r="C272" s="1">
        <v>272.18</v>
      </c>
      <c r="D272" s="1">
        <v>274.24</v>
      </c>
      <c r="E272" s="1">
        <v>270.85000000000002</v>
      </c>
      <c r="F272" s="1">
        <v>271.37</v>
      </c>
      <c r="G272" s="1">
        <f>testdata[[#This Row],[high]]-testdata[[#This Row],[low]]</f>
        <v>3.3899999999999864</v>
      </c>
      <c r="H272" s="1">
        <f>ABS(testdata[[#This Row],[high]]-F271)</f>
        <v>6.0000000000002274E-2</v>
      </c>
      <c r="I272" s="1">
        <f>ABS(testdata[[#This Row],[low]]-F271)</f>
        <v>3.3299999999999841</v>
      </c>
      <c r="J272" s="1">
        <f>MAX(testdata[[#This Row],[H-L]:[|L-pC|]])</f>
        <v>3.3899999999999864</v>
      </c>
      <c r="K272" s="10">
        <f>(K271*20+testdata[[#This Row],[TR]])/21</f>
        <v>1.8611372412016451</v>
      </c>
      <c r="L272" s="1">
        <f>testdata[[#This Row],[close]]+Multiplier*testdata[[#This Row],[ATR]]</f>
        <v>276.95341172360492</v>
      </c>
      <c r="M272" s="1">
        <f>testdata[[#This Row],[close]]-Multiplier*testdata[[#This Row],[ATR]]</f>
        <v>265.78658827639509</v>
      </c>
      <c r="N272" s="1">
        <f>IF(OR(testdata[[#This Row],[UpperE]]&lt;N271,F271&gt;N271),testdata[[#This Row],[UpperE]],N271)</f>
        <v>276.95341172360492</v>
      </c>
      <c r="O272" s="1">
        <f>IF(OR(testdata[[#This Row],[LowerE]]&gt;O271,F271&lt;O271),testdata[[#This Row],[LowerE]],O271)</f>
        <v>270.68821357472552</v>
      </c>
      <c r="P272" s="7">
        <f>IF(S271=N271,testdata[[#This Row],[Upper]],testdata[[#This Row],[Lower]])</f>
        <v>270.68821357472552</v>
      </c>
      <c r="Q272" s="7" t="e">
        <f>IF(testdata[[#This Row],[AtrStop]]=testdata[[#This Row],[Upper]],testdata[[#This Row],[Upper]],NA())</f>
        <v>#N/A</v>
      </c>
      <c r="R272" s="7">
        <f>IF(testdata[[#This Row],[AtrStop]]=testdata[[#This Row],[Lower]],testdata[[#This Row],[Lower]],NA())</f>
        <v>270.68821357472552</v>
      </c>
      <c r="S272" s="19">
        <f>IF(testdata[[#This Row],[close]]&lt;=testdata[[#This Row],[STpot]],testdata[[#This Row],[Upper]],testdata[[#This Row],[Lower]])</f>
        <v>270.68821357472552</v>
      </c>
      <c r="U272" s="2">
        <v>43130</v>
      </c>
      <c r="V272" s="7"/>
      <c r="W272" s="7">
        <v>270.68821357000002</v>
      </c>
      <c r="X272" s="19">
        <v>270.68821357000002</v>
      </c>
      <c r="Y272" t="str">
        <f t="shared" ref="Y272:Y335" si="4">IF(ROUND(X272,8)&lt;&gt;ROUND(S272,8),"ERR","")</f>
        <v/>
      </c>
    </row>
    <row r="273" spans="1:25" x14ac:dyDescent="0.25">
      <c r="A273" s="5">
        <v>271</v>
      </c>
      <c r="B273" s="2">
        <v>43131</v>
      </c>
      <c r="C273" s="1">
        <v>272.3</v>
      </c>
      <c r="D273" s="1">
        <v>272.85000000000002</v>
      </c>
      <c r="E273" s="1">
        <v>270.33</v>
      </c>
      <c r="F273" s="1">
        <v>271.51</v>
      </c>
      <c r="G273" s="1">
        <f>testdata[[#This Row],[high]]-testdata[[#This Row],[low]]</f>
        <v>2.5200000000000387</v>
      </c>
      <c r="H273" s="1">
        <f>ABS(testdata[[#This Row],[high]]-F272)</f>
        <v>1.4800000000000182</v>
      </c>
      <c r="I273" s="1">
        <f>ABS(testdata[[#This Row],[low]]-F272)</f>
        <v>1.0400000000000205</v>
      </c>
      <c r="J273" s="1">
        <f>MAX(testdata[[#This Row],[H-L]:[|L-pC|]])</f>
        <v>2.5200000000000387</v>
      </c>
      <c r="K273" s="10">
        <f>(K272*20+testdata[[#This Row],[TR]])/21</f>
        <v>1.8925116582872827</v>
      </c>
      <c r="L273" s="1">
        <f>testdata[[#This Row],[close]]+Multiplier*testdata[[#This Row],[ATR]]</f>
        <v>277.18753497486182</v>
      </c>
      <c r="M273" s="1">
        <f>testdata[[#This Row],[close]]-Multiplier*testdata[[#This Row],[ATR]]</f>
        <v>265.83246502513816</v>
      </c>
      <c r="N273" s="1">
        <f>IF(OR(testdata[[#This Row],[UpperE]]&lt;N272,F272&gt;N272),testdata[[#This Row],[UpperE]],N272)</f>
        <v>276.95341172360492</v>
      </c>
      <c r="O273" s="1">
        <f>IF(OR(testdata[[#This Row],[LowerE]]&gt;O272,F272&lt;O272),testdata[[#This Row],[LowerE]],O272)</f>
        <v>270.68821357472552</v>
      </c>
      <c r="P273" s="7">
        <f>IF(S272=N272,testdata[[#This Row],[Upper]],testdata[[#This Row],[Lower]])</f>
        <v>270.68821357472552</v>
      </c>
      <c r="Q273" s="7" t="e">
        <f>IF(testdata[[#This Row],[AtrStop]]=testdata[[#This Row],[Upper]],testdata[[#This Row],[Upper]],NA())</f>
        <v>#N/A</v>
      </c>
      <c r="R273" s="7">
        <f>IF(testdata[[#This Row],[AtrStop]]=testdata[[#This Row],[Lower]],testdata[[#This Row],[Lower]],NA())</f>
        <v>270.68821357472552</v>
      </c>
      <c r="S273" s="19">
        <f>IF(testdata[[#This Row],[close]]&lt;=testdata[[#This Row],[STpot]],testdata[[#This Row],[Upper]],testdata[[#This Row],[Lower]])</f>
        <v>270.68821357472552</v>
      </c>
      <c r="U273" s="2">
        <v>43131</v>
      </c>
      <c r="V273" s="7"/>
      <c r="W273" s="7">
        <v>270.68821357000002</v>
      </c>
      <c r="X273" s="19">
        <v>270.68821357000002</v>
      </c>
      <c r="Y273" t="str">
        <f t="shared" si="4"/>
        <v/>
      </c>
    </row>
    <row r="274" spans="1:25" x14ac:dyDescent="0.25">
      <c r="A274" s="5">
        <v>272</v>
      </c>
      <c r="B274" s="2">
        <v>43132</v>
      </c>
      <c r="C274" s="1">
        <v>270.70999999999998</v>
      </c>
      <c r="D274" s="1">
        <v>272.62</v>
      </c>
      <c r="E274" s="1">
        <v>270.33</v>
      </c>
      <c r="F274" s="1">
        <v>271.2</v>
      </c>
      <c r="G274" s="1">
        <f>testdata[[#This Row],[high]]-testdata[[#This Row],[low]]</f>
        <v>2.2900000000000205</v>
      </c>
      <c r="H274" s="1">
        <f>ABS(testdata[[#This Row],[high]]-F273)</f>
        <v>1.1100000000000136</v>
      </c>
      <c r="I274" s="1">
        <f>ABS(testdata[[#This Row],[low]]-F273)</f>
        <v>1.1800000000000068</v>
      </c>
      <c r="J274" s="1">
        <f>MAX(testdata[[#This Row],[H-L]:[|L-pC|]])</f>
        <v>2.2900000000000205</v>
      </c>
      <c r="K274" s="10">
        <f>(K273*20+testdata[[#This Row],[TR]])/21</f>
        <v>1.9114396745593178</v>
      </c>
      <c r="L274" s="1">
        <f>testdata[[#This Row],[close]]+Multiplier*testdata[[#This Row],[ATR]]</f>
        <v>276.93431902367792</v>
      </c>
      <c r="M274" s="1">
        <f>testdata[[#This Row],[close]]-Multiplier*testdata[[#This Row],[ATR]]</f>
        <v>265.46568097632206</v>
      </c>
      <c r="N274" s="1">
        <f>IF(OR(testdata[[#This Row],[UpperE]]&lt;N273,F273&gt;N273),testdata[[#This Row],[UpperE]],N273)</f>
        <v>276.93431902367792</v>
      </c>
      <c r="O274" s="1">
        <f>IF(OR(testdata[[#This Row],[LowerE]]&gt;O273,F273&lt;O273),testdata[[#This Row],[LowerE]],O273)</f>
        <v>270.68821357472552</v>
      </c>
      <c r="P274" s="7">
        <f>IF(S273=N273,testdata[[#This Row],[Upper]],testdata[[#This Row],[Lower]])</f>
        <v>270.68821357472552</v>
      </c>
      <c r="Q274" s="7" t="e">
        <f>IF(testdata[[#This Row],[AtrStop]]=testdata[[#This Row],[Upper]],testdata[[#This Row],[Upper]],NA())</f>
        <v>#N/A</v>
      </c>
      <c r="R274" s="7">
        <f>IF(testdata[[#This Row],[AtrStop]]=testdata[[#This Row],[Lower]],testdata[[#This Row],[Lower]],NA())</f>
        <v>270.68821357472552</v>
      </c>
      <c r="S274" s="19">
        <f>IF(testdata[[#This Row],[close]]&lt;=testdata[[#This Row],[STpot]],testdata[[#This Row],[Upper]],testdata[[#This Row],[Lower]])</f>
        <v>270.68821357472552</v>
      </c>
      <c r="U274" s="2">
        <v>43132</v>
      </c>
      <c r="V274" s="7"/>
      <c r="W274" s="7">
        <v>270.68821357000002</v>
      </c>
      <c r="X274" s="19">
        <v>270.68821357000002</v>
      </c>
      <c r="Y274" t="str">
        <f t="shared" si="4"/>
        <v/>
      </c>
    </row>
    <row r="275" spans="1:25" x14ac:dyDescent="0.25">
      <c r="A275" s="5">
        <v>273</v>
      </c>
      <c r="B275" s="2">
        <v>43133</v>
      </c>
      <c r="C275" s="1">
        <v>269.75</v>
      </c>
      <c r="D275" s="1">
        <v>269.89999999999998</v>
      </c>
      <c r="E275" s="1">
        <v>265.25</v>
      </c>
      <c r="F275" s="1">
        <v>265.29000000000002</v>
      </c>
      <c r="G275" s="1">
        <f>testdata[[#This Row],[high]]-testdata[[#This Row],[low]]</f>
        <v>4.6499999999999773</v>
      </c>
      <c r="H275" s="1">
        <f>ABS(testdata[[#This Row],[high]]-F274)</f>
        <v>1.3000000000000114</v>
      </c>
      <c r="I275" s="1">
        <f>ABS(testdata[[#This Row],[low]]-F274)</f>
        <v>5.9499999999999886</v>
      </c>
      <c r="J275" s="1">
        <f>MAX(testdata[[#This Row],[H-L]:[|L-pC|]])</f>
        <v>5.9499999999999886</v>
      </c>
      <c r="K275" s="10">
        <f>(K274*20+testdata[[#This Row],[TR]])/21</f>
        <v>2.1037520710088735</v>
      </c>
      <c r="L275" s="1">
        <f>testdata[[#This Row],[close]]+Multiplier*testdata[[#This Row],[ATR]]</f>
        <v>271.60125621302666</v>
      </c>
      <c r="M275" s="1">
        <f>testdata[[#This Row],[close]]-Multiplier*testdata[[#This Row],[ATR]]</f>
        <v>258.97874378697338</v>
      </c>
      <c r="N275" s="1">
        <f>IF(OR(testdata[[#This Row],[UpperE]]&lt;N274,F274&gt;N274),testdata[[#This Row],[UpperE]],N274)</f>
        <v>271.60125621302666</v>
      </c>
      <c r="O275" s="1">
        <f>IF(OR(testdata[[#This Row],[LowerE]]&gt;O274,F274&lt;O274),testdata[[#This Row],[LowerE]],O274)</f>
        <v>270.68821357472552</v>
      </c>
      <c r="P275" s="7">
        <f>IF(S274=N274,testdata[[#This Row],[Upper]],testdata[[#This Row],[Lower]])</f>
        <v>270.68821357472552</v>
      </c>
      <c r="Q275" s="7">
        <f>IF(testdata[[#This Row],[AtrStop]]=testdata[[#This Row],[Upper]],testdata[[#This Row],[Upper]],NA())</f>
        <v>271.60125621302666</v>
      </c>
      <c r="R275" s="7" t="e">
        <f>IF(testdata[[#This Row],[AtrStop]]=testdata[[#This Row],[Lower]],testdata[[#This Row],[Lower]],NA())</f>
        <v>#N/A</v>
      </c>
      <c r="S275" s="19">
        <f>IF(testdata[[#This Row],[close]]&lt;=testdata[[#This Row],[STpot]],testdata[[#This Row],[Upper]],testdata[[#This Row],[Lower]])</f>
        <v>271.60125621302666</v>
      </c>
      <c r="U275" s="2">
        <v>43133</v>
      </c>
      <c r="V275" s="7">
        <v>271.60125620999997</v>
      </c>
      <c r="W275" s="7"/>
      <c r="X275" s="19">
        <v>271.60125620999997</v>
      </c>
      <c r="Y275" t="str">
        <f t="shared" si="4"/>
        <v/>
      </c>
    </row>
    <row r="276" spans="1:25" x14ac:dyDescent="0.25">
      <c r="A276" s="5">
        <v>274</v>
      </c>
      <c r="B276" s="2">
        <v>43136</v>
      </c>
      <c r="C276" s="1">
        <v>263.37</v>
      </c>
      <c r="D276" s="1">
        <v>265.68</v>
      </c>
      <c r="E276" s="1">
        <v>253.6</v>
      </c>
      <c r="F276" s="1">
        <v>254.2</v>
      </c>
      <c r="G276" s="1">
        <f>testdata[[#This Row],[high]]-testdata[[#This Row],[low]]</f>
        <v>12.080000000000013</v>
      </c>
      <c r="H276" s="1">
        <f>ABS(testdata[[#This Row],[high]]-F275)</f>
        <v>0.38999999999998636</v>
      </c>
      <c r="I276" s="1">
        <f>ABS(testdata[[#This Row],[low]]-F275)</f>
        <v>11.690000000000026</v>
      </c>
      <c r="J276" s="1">
        <f>MAX(testdata[[#This Row],[H-L]:[|L-pC|]])</f>
        <v>12.080000000000013</v>
      </c>
      <c r="K276" s="10">
        <f>(K275*20+testdata[[#This Row],[TR]])/21</f>
        <v>2.5788114961989277</v>
      </c>
      <c r="L276" s="1">
        <f>testdata[[#This Row],[close]]+Multiplier*testdata[[#This Row],[ATR]]</f>
        <v>261.93643448859677</v>
      </c>
      <c r="M276" s="1">
        <f>testdata[[#This Row],[close]]-Multiplier*testdata[[#This Row],[ATR]]</f>
        <v>246.4635655114032</v>
      </c>
      <c r="N276" s="1">
        <f>IF(OR(testdata[[#This Row],[UpperE]]&lt;N275,F275&gt;N275),testdata[[#This Row],[UpperE]],N275)</f>
        <v>261.93643448859677</v>
      </c>
      <c r="O276" s="1">
        <f>IF(OR(testdata[[#This Row],[LowerE]]&gt;O275,F275&lt;O275),testdata[[#This Row],[LowerE]],O275)</f>
        <v>246.4635655114032</v>
      </c>
      <c r="P276" s="7">
        <f>IF(S275=N275,testdata[[#This Row],[Upper]],testdata[[#This Row],[Lower]])</f>
        <v>261.93643448859677</v>
      </c>
      <c r="Q276" s="7">
        <f>IF(testdata[[#This Row],[AtrStop]]=testdata[[#This Row],[Upper]],testdata[[#This Row],[Upper]],NA())</f>
        <v>261.93643448859677</v>
      </c>
      <c r="R276" s="7" t="e">
        <f>IF(testdata[[#This Row],[AtrStop]]=testdata[[#This Row],[Lower]],testdata[[#This Row],[Lower]],NA())</f>
        <v>#N/A</v>
      </c>
      <c r="S276" s="19">
        <f>IF(testdata[[#This Row],[close]]&lt;=testdata[[#This Row],[STpot]],testdata[[#This Row],[Upper]],testdata[[#This Row],[Lower]])</f>
        <v>261.93643448859677</v>
      </c>
      <c r="U276" s="2">
        <v>43136</v>
      </c>
      <c r="V276" s="7">
        <v>261.93643449000001</v>
      </c>
      <c r="W276" s="7"/>
      <c r="X276" s="19">
        <v>261.93643449000001</v>
      </c>
      <c r="Y276" t="str">
        <f t="shared" si="4"/>
        <v/>
      </c>
    </row>
    <row r="277" spans="1:25" x14ac:dyDescent="0.25">
      <c r="A277" s="5">
        <v>275</v>
      </c>
      <c r="B277" s="2">
        <v>43137</v>
      </c>
      <c r="C277" s="1">
        <v>250.35</v>
      </c>
      <c r="D277" s="1">
        <v>259.76</v>
      </c>
      <c r="E277" s="1">
        <v>249.16</v>
      </c>
      <c r="F277" s="1">
        <v>259.20999999999998</v>
      </c>
      <c r="G277" s="1">
        <f>testdata[[#This Row],[high]]-testdata[[#This Row],[low]]</f>
        <v>10.599999999999994</v>
      </c>
      <c r="H277" s="1">
        <f>ABS(testdata[[#This Row],[high]]-F276)</f>
        <v>5.5600000000000023</v>
      </c>
      <c r="I277" s="1">
        <f>ABS(testdata[[#This Row],[low]]-F276)</f>
        <v>5.039999999999992</v>
      </c>
      <c r="J277" s="1">
        <f>MAX(testdata[[#This Row],[H-L]:[|L-pC|]])</f>
        <v>10.599999999999994</v>
      </c>
      <c r="K277" s="10">
        <f>(K276*20+testdata[[#This Row],[TR]])/21</f>
        <v>2.960772853522788</v>
      </c>
      <c r="L277" s="1">
        <f>testdata[[#This Row],[close]]+Multiplier*testdata[[#This Row],[ATR]]</f>
        <v>268.09231856056834</v>
      </c>
      <c r="M277" s="1">
        <f>testdata[[#This Row],[close]]-Multiplier*testdata[[#This Row],[ATR]]</f>
        <v>250.32768143943161</v>
      </c>
      <c r="N277" s="1">
        <f>IF(OR(testdata[[#This Row],[UpperE]]&lt;N276,F276&gt;N276),testdata[[#This Row],[UpperE]],N276)</f>
        <v>261.93643448859677</v>
      </c>
      <c r="O277" s="1">
        <f>IF(OR(testdata[[#This Row],[LowerE]]&gt;O276,F276&lt;O276),testdata[[#This Row],[LowerE]],O276)</f>
        <v>250.32768143943161</v>
      </c>
      <c r="P277" s="7">
        <f>IF(S276=N276,testdata[[#This Row],[Upper]],testdata[[#This Row],[Lower]])</f>
        <v>261.93643448859677</v>
      </c>
      <c r="Q277" s="7">
        <f>IF(testdata[[#This Row],[AtrStop]]=testdata[[#This Row],[Upper]],testdata[[#This Row],[Upper]],NA())</f>
        <v>261.93643448859677</v>
      </c>
      <c r="R277" s="7" t="e">
        <f>IF(testdata[[#This Row],[AtrStop]]=testdata[[#This Row],[Lower]],testdata[[#This Row],[Lower]],NA())</f>
        <v>#N/A</v>
      </c>
      <c r="S277" s="19">
        <f>IF(testdata[[#This Row],[close]]&lt;=testdata[[#This Row],[STpot]],testdata[[#This Row],[Upper]],testdata[[#This Row],[Lower]])</f>
        <v>261.93643448859677</v>
      </c>
      <c r="U277" s="2">
        <v>43137</v>
      </c>
      <c r="V277" s="7">
        <v>261.93643449000001</v>
      </c>
      <c r="W277" s="7"/>
      <c r="X277" s="19">
        <v>261.93643449000001</v>
      </c>
      <c r="Y277" t="str">
        <f t="shared" si="4"/>
        <v/>
      </c>
    </row>
    <row r="278" spans="1:25" x14ac:dyDescent="0.25">
      <c r="A278" s="5">
        <v>276</v>
      </c>
      <c r="B278" s="2">
        <v>43138</v>
      </c>
      <c r="C278" s="1">
        <v>258.60000000000002</v>
      </c>
      <c r="D278" s="1">
        <v>262.32</v>
      </c>
      <c r="E278" s="1">
        <v>257.70999999999998</v>
      </c>
      <c r="F278" s="1">
        <v>257.8</v>
      </c>
      <c r="G278" s="1">
        <f>testdata[[#This Row],[high]]-testdata[[#This Row],[low]]</f>
        <v>4.6100000000000136</v>
      </c>
      <c r="H278" s="1">
        <f>ABS(testdata[[#This Row],[high]]-F277)</f>
        <v>3.1100000000000136</v>
      </c>
      <c r="I278" s="1">
        <f>ABS(testdata[[#This Row],[low]]-F277)</f>
        <v>1.5</v>
      </c>
      <c r="J278" s="1">
        <f>MAX(testdata[[#This Row],[H-L]:[|L-pC|]])</f>
        <v>4.6100000000000136</v>
      </c>
      <c r="K278" s="10">
        <f>(K277*20+testdata[[#This Row],[TR]])/21</f>
        <v>3.0393074795455126</v>
      </c>
      <c r="L278" s="1">
        <f>testdata[[#This Row],[close]]+Multiplier*testdata[[#This Row],[ATR]]</f>
        <v>266.91792243863654</v>
      </c>
      <c r="M278" s="1">
        <f>testdata[[#This Row],[close]]-Multiplier*testdata[[#This Row],[ATR]]</f>
        <v>248.68207756136349</v>
      </c>
      <c r="N278" s="1">
        <f>IF(OR(testdata[[#This Row],[UpperE]]&lt;N277,F277&gt;N277),testdata[[#This Row],[UpperE]],N277)</f>
        <v>261.93643448859677</v>
      </c>
      <c r="O278" s="1">
        <f>IF(OR(testdata[[#This Row],[LowerE]]&gt;O277,F277&lt;O277),testdata[[#This Row],[LowerE]],O277)</f>
        <v>250.32768143943161</v>
      </c>
      <c r="P278" s="7">
        <f>IF(S277=N277,testdata[[#This Row],[Upper]],testdata[[#This Row],[Lower]])</f>
        <v>261.93643448859677</v>
      </c>
      <c r="Q278" s="7">
        <f>IF(testdata[[#This Row],[AtrStop]]=testdata[[#This Row],[Upper]],testdata[[#This Row],[Upper]],NA())</f>
        <v>261.93643448859677</v>
      </c>
      <c r="R278" s="7" t="e">
        <f>IF(testdata[[#This Row],[AtrStop]]=testdata[[#This Row],[Lower]],testdata[[#This Row],[Lower]],NA())</f>
        <v>#N/A</v>
      </c>
      <c r="S278" s="19">
        <f>IF(testdata[[#This Row],[close]]&lt;=testdata[[#This Row],[STpot]],testdata[[#This Row],[Upper]],testdata[[#This Row],[Lower]])</f>
        <v>261.93643448859677</v>
      </c>
      <c r="U278" s="2">
        <v>43138</v>
      </c>
      <c r="V278" s="7">
        <v>261.93643449000001</v>
      </c>
      <c r="W278" s="7"/>
      <c r="X278" s="19">
        <v>261.93643449000001</v>
      </c>
      <c r="Y278" t="str">
        <f t="shared" si="4"/>
        <v/>
      </c>
    </row>
    <row r="279" spans="1:25" x14ac:dyDescent="0.25">
      <c r="A279" s="5">
        <v>277</v>
      </c>
      <c r="B279" s="2">
        <v>43139</v>
      </c>
      <c r="C279" s="1">
        <v>258.13</v>
      </c>
      <c r="D279" s="1">
        <v>258.27999999999997</v>
      </c>
      <c r="E279" s="1">
        <v>248.09</v>
      </c>
      <c r="F279" s="1">
        <v>248.13</v>
      </c>
      <c r="G279" s="1">
        <f>testdata[[#This Row],[high]]-testdata[[#This Row],[low]]</f>
        <v>10.189999999999969</v>
      </c>
      <c r="H279" s="1">
        <f>ABS(testdata[[#This Row],[high]]-F278)</f>
        <v>0.47999999999996135</v>
      </c>
      <c r="I279" s="1">
        <f>ABS(testdata[[#This Row],[low]]-F278)</f>
        <v>9.710000000000008</v>
      </c>
      <c r="J279" s="1">
        <f>MAX(testdata[[#This Row],[H-L]:[|L-pC|]])</f>
        <v>10.189999999999969</v>
      </c>
      <c r="K279" s="10">
        <f>(K278*20+testdata[[#This Row],[TR]])/21</f>
        <v>3.379816647186201</v>
      </c>
      <c r="L279" s="1">
        <f>testdata[[#This Row],[close]]+Multiplier*testdata[[#This Row],[ATR]]</f>
        <v>258.26944994155861</v>
      </c>
      <c r="M279" s="1">
        <f>testdata[[#This Row],[close]]-Multiplier*testdata[[#This Row],[ATR]]</f>
        <v>237.99055005844139</v>
      </c>
      <c r="N279" s="1">
        <f>IF(OR(testdata[[#This Row],[UpperE]]&lt;N278,F278&gt;N278),testdata[[#This Row],[UpperE]],N278)</f>
        <v>258.26944994155861</v>
      </c>
      <c r="O279" s="1">
        <f>IF(OR(testdata[[#This Row],[LowerE]]&gt;O278,F278&lt;O278),testdata[[#This Row],[LowerE]],O278)</f>
        <v>250.32768143943161</v>
      </c>
      <c r="P279" s="7">
        <f>IF(S278=N278,testdata[[#This Row],[Upper]],testdata[[#This Row],[Lower]])</f>
        <v>258.26944994155861</v>
      </c>
      <c r="Q279" s="7">
        <f>IF(testdata[[#This Row],[AtrStop]]=testdata[[#This Row],[Upper]],testdata[[#This Row],[Upper]],NA())</f>
        <v>258.26944994155861</v>
      </c>
      <c r="R279" s="7" t="e">
        <f>IF(testdata[[#This Row],[AtrStop]]=testdata[[#This Row],[Lower]],testdata[[#This Row],[Lower]],NA())</f>
        <v>#N/A</v>
      </c>
      <c r="S279" s="19">
        <f>IF(testdata[[#This Row],[close]]&lt;=testdata[[#This Row],[STpot]],testdata[[#This Row],[Upper]],testdata[[#This Row],[Lower]])</f>
        <v>258.26944994155861</v>
      </c>
      <c r="U279" s="2">
        <v>43139</v>
      </c>
      <c r="V279" s="7">
        <v>258.26944994000002</v>
      </c>
      <c r="W279" s="7"/>
      <c r="X279" s="19">
        <v>258.26944994000002</v>
      </c>
      <c r="Y279" t="str">
        <f t="shared" si="4"/>
        <v/>
      </c>
    </row>
    <row r="280" spans="1:25" x14ac:dyDescent="0.25">
      <c r="A280" s="5">
        <v>278</v>
      </c>
      <c r="B280" s="2">
        <v>43140</v>
      </c>
      <c r="C280" s="1">
        <v>251.18</v>
      </c>
      <c r="D280" s="1">
        <v>253.89</v>
      </c>
      <c r="E280" s="1">
        <v>243.59</v>
      </c>
      <c r="F280" s="1">
        <v>251.86</v>
      </c>
      <c r="G280" s="1">
        <f>testdata[[#This Row],[high]]-testdata[[#This Row],[low]]</f>
        <v>10.299999999999983</v>
      </c>
      <c r="H280" s="1">
        <f>ABS(testdata[[#This Row],[high]]-F279)</f>
        <v>5.7599999999999909</v>
      </c>
      <c r="I280" s="1">
        <f>ABS(testdata[[#This Row],[low]]-F279)</f>
        <v>4.539999999999992</v>
      </c>
      <c r="J280" s="1">
        <f>MAX(testdata[[#This Row],[H-L]:[|L-pC|]])</f>
        <v>10.299999999999983</v>
      </c>
      <c r="K280" s="10">
        <f>(K279*20+testdata[[#This Row],[TR]])/21</f>
        <v>3.7093491877963811</v>
      </c>
      <c r="L280" s="1">
        <f>testdata[[#This Row],[close]]+Multiplier*testdata[[#This Row],[ATR]]</f>
        <v>262.98804756338916</v>
      </c>
      <c r="M280" s="1">
        <f>testdata[[#This Row],[close]]-Multiplier*testdata[[#This Row],[ATR]]</f>
        <v>240.73195243661087</v>
      </c>
      <c r="N280" s="1">
        <f>IF(OR(testdata[[#This Row],[UpperE]]&lt;N279,F279&gt;N279),testdata[[#This Row],[UpperE]],N279)</f>
        <v>258.26944994155861</v>
      </c>
      <c r="O280" s="1">
        <f>IF(OR(testdata[[#This Row],[LowerE]]&gt;O279,F279&lt;O279),testdata[[#This Row],[LowerE]],O279)</f>
        <v>240.73195243661087</v>
      </c>
      <c r="P280" s="7">
        <f>IF(S279=N279,testdata[[#This Row],[Upper]],testdata[[#This Row],[Lower]])</f>
        <v>258.26944994155861</v>
      </c>
      <c r="Q280" s="7">
        <f>IF(testdata[[#This Row],[AtrStop]]=testdata[[#This Row],[Upper]],testdata[[#This Row],[Upper]],NA())</f>
        <v>258.26944994155861</v>
      </c>
      <c r="R280" s="7" t="e">
        <f>IF(testdata[[#This Row],[AtrStop]]=testdata[[#This Row],[Lower]],testdata[[#This Row],[Lower]],NA())</f>
        <v>#N/A</v>
      </c>
      <c r="S280" s="19">
        <f>IF(testdata[[#This Row],[close]]&lt;=testdata[[#This Row],[STpot]],testdata[[#This Row],[Upper]],testdata[[#This Row],[Lower]])</f>
        <v>258.26944994155861</v>
      </c>
      <c r="U280" s="2">
        <v>43140</v>
      </c>
      <c r="V280" s="7">
        <v>258.26944994000002</v>
      </c>
      <c r="W280" s="7"/>
      <c r="X280" s="19">
        <v>258.26944994000002</v>
      </c>
      <c r="Y280" t="str">
        <f t="shared" si="4"/>
        <v/>
      </c>
    </row>
    <row r="281" spans="1:25" x14ac:dyDescent="0.25">
      <c r="A281" s="5">
        <v>279</v>
      </c>
      <c r="B281" s="2">
        <v>43143</v>
      </c>
      <c r="C281" s="1">
        <v>254.1</v>
      </c>
      <c r="D281" s="1">
        <v>257.16000000000003</v>
      </c>
      <c r="E281" s="1">
        <v>252.02</v>
      </c>
      <c r="F281" s="1">
        <v>255.56</v>
      </c>
      <c r="G281" s="1">
        <f>testdata[[#This Row],[high]]-testdata[[#This Row],[low]]</f>
        <v>5.1400000000000148</v>
      </c>
      <c r="H281" s="1">
        <f>ABS(testdata[[#This Row],[high]]-F280)</f>
        <v>5.3000000000000114</v>
      </c>
      <c r="I281" s="1">
        <f>ABS(testdata[[#This Row],[low]]-F280)</f>
        <v>0.15999999999999659</v>
      </c>
      <c r="J281" s="1">
        <f>MAX(testdata[[#This Row],[H-L]:[|L-pC|]])</f>
        <v>5.3000000000000114</v>
      </c>
      <c r="K281" s="10">
        <f>(K280*20+testdata[[#This Row],[TR]])/21</f>
        <v>3.7850944645679827</v>
      </c>
      <c r="L281" s="1">
        <f>testdata[[#This Row],[close]]+Multiplier*testdata[[#This Row],[ATR]]</f>
        <v>266.91528339370393</v>
      </c>
      <c r="M281" s="1">
        <f>testdata[[#This Row],[close]]-Multiplier*testdata[[#This Row],[ATR]]</f>
        <v>244.20471660629605</v>
      </c>
      <c r="N281" s="1">
        <f>IF(OR(testdata[[#This Row],[UpperE]]&lt;N280,F280&gt;N280),testdata[[#This Row],[UpperE]],N280)</f>
        <v>258.26944994155861</v>
      </c>
      <c r="O281" s="1">
        <f>IF(OR(testdata[[#This Row],[LowerE]]&gt;O280,F280&lt;O280),testdata[[#This Row],[LowerE]],O280)</f>
        <v>244.20471660629605</v>
      </c>
      <c r="P281" s="7">
        <f>IF(S280=N280,testdata[[#This Row],[Upper]],testdata[[#This Row],[Lower]])</f>
        <v>258.26944994155861</v>
      </c>
      <c r="Q281" s="7">
        <f>IF(testdata[[#This Row],[AtrStop]]=testdata[[#This Row],[Upper]],testdata[[#This Row],[Upper]],NA())</f>
        <v>258.26944994155861</v>
      </c>
      <c r="R281" s="7" t="e">
        <f>IF(testdata[[#This Row],[AtrStop]]=testdata[[#This Row],[Lower]],testdata[[#This Row],[Lower]],NA())</f>
        <v>#N/A</v>
      </c>
      <c r="S281" s="19">
        <f>IF(testdata[[#This Row],[close]]&lt;=testdata[[#This Row],[STpot]],testdata[[#This Row],[Upper]],testdata[[#This Row],[Lower]])</f>
        <v>258.26944994155861</v>
      </c>
      <c r="U281" s="2">
        <v>43143</v>
      </c>
      <c r="V281" s="7">
        <v>258.26944994000002</v>
      </c>
      <c r="W281" s="7"/>
      <c r="X281" s="19">
        <v>258.26944994000002</v>
      </c>
      <c r="Y281" t="str">
        <f t="shared" si="4"/>
        <v/>
      </c>
    </row>
    <row r="282" spans="1:25" x14ac:dyDescent="0.25">
      <c r="A282" s="5">
        <v>280</v>
      </c>
      <c r="B282" s="2">
        <v>43144</v>
      </c>
      <c r="C282" s="1">
        <v>254.24</v>
      </c>
      <c r="D282" s="1">
        <v>256.79000000000002</v>
      </c>
      <c r="E282" s="1">
        <v>253.6</v>
      </c>
      <c r="F282" s="1">
        <v>256.19</v>
      </c>
      <c r="G282" s="1">
        <f>testdata[[#This Row],[high]]-testdata[[#This Row],[low]]</f>
        <v>3.1900000000000261</v>
      </c>
      <c r="H282" s="1">
        <f>ABS(testdata[[#This Row],[high]]-F281)</f>
        <v>1.2300000000000182</v>
      </c>
      <c r="I282" s="1">
        <f>ABS(testdata[[#This Row],[low]]-F281)</f>
        <v>1.960000000000008</v>
      </c>
      <c r="J282" s="1">
        <f>MAX(testdata[[#This Row],[H-L]:[|L-pC|]])</f>
        <v>3.1900000000000261</v>
      </c>
      <c r="K282" s="10">
        <f>(K281*20+testdata[[#This Row],[TR]])/21</f>
        <v>3.7567566329218893</v>
      </c>
      <c r="L282" s="1">
        <f>testdata[[#This Row],[close]]+Multiplier*testdata[[#This Row],[ATR]]</f>
        <v>267.46026989876566</v>
      </c>
      <c r="M282" s="1">
        <f>testdata[[#This Row],[close]]-Multiplier*testdata[[#This Row],[ATR]]</f>
        <v>244.91973010123434</v>
      </c>
      <c r="N282" s="1">
        <f>IF(OR(testdata[[#This Row],[UpperE]]&lt;N281,F281&gt;N281),testdata[[#This Row],[UpperE]],N281)</f>
        <v>258.26944994155861</v>
      </c>
      <c r="O282" s="1">
        <f>IF(OR(testdata[[#This Row],[LowerE]]&gt;O281,F281&lt;O281),testdata[[#This Row],[LowerE]],O281)</f>
        <v>244.91973010123434</v>
      </c>
      <c r="P282" s="7">
        <f>IF(S281=N281,testdata[[#This Row],[Upper]],testdata[[#This Row],[Lower]])</f>
        <v>258.26944994155861</v>
      </c>
      <c r="Q282" s="7">
        <f>IF(testdata[[#This Row],[AtrStop]]=testdata[[#This Row],[Upper]],testdata[[#This Row],[Upper]],NA())</f>
        <v>258.26944994155861</v>
      </c>
      <c r="R282" s="7" t="e">
        <f>IF(testdata[[#This Row],[AtrStop]]=testdata[[#This Row],[Lower]],testdata[[#This Row],[Lower]],NA())</f>
        <v>#N/A</v>
      </c>
      <c r="S282" s="19">
        <f>IF(testdata[[#This Row],[close]]&lt;=testdata[[#This Row],[STpot]],testdata[[#This Row],[Upper]],testdata[[#This Row],[Lower]])</f>
        <v>258.26944994155861</v>
      </c>
      <c r="U282" s="2">
        <v>43144</v>
      </c>
      <c r="V282" s="7">
        <v>258.26944994000002</v>
      </c>
      <c r="W282" s="7"/>
      <c r="X282" s="19">
        <v>258.26944994000002</v>
      </c>
      <c r="Y282" t="str">
        <f t="shared" si="4"/>
        <v/>
      </c>
    </row>
    <row r="283" spans="1:25" x14ac:dyDescent="0.25">
      <c r="A283" s="5">
        <v>281</v>
      </c>
      <c r="B283" s="2">
        <v>43145</v>
      </c>
      <c r="C283" s="1">
        <v>254.56</v>
      </c>
      <c r="D283" s="1">
        <v>260.04000000000002</v>
      </c>
      <c r="E283" s="1">
        <v>254.55</v>
      </c>
      <c r="F283" s="1">
        <v>259.64999999999998</v>
      </c>
      <c r="G283" s="1">
        <f>testdata[[#This Row],[high]]-testdata[[#This Row],[low]]</f>
        <v>5.4900000000000091</v>
      </c>
      <c r="H283" s="1">
        <f>ABS(testdata[[#This Row],[high]]-F282)</f>
        <v>3.8500000000000227</v>
      </c>
      <c r="I283" s="1">
        <f>ABS(testdata[[#This Row],[low]]-F282)</f>
        <v>1.6399999999999864</v>
      </c>
      <c r="J283" s="1">
        <f>MAX(testdata[[#This Row],[H-L]:[|L-pC|]])</f>
        <v>5.4900000000000091</v>
      </c>
      <c r="K283" s="10">
        <f>(K282*20+testdata[[#This Row],[TR]])/21</f>
        <v>3.8392920313541805</v>
      </c>
      <c r="L283" s="1">
        <f>testdata[[#This Row],[close]]+Multiplier*testdata[[#This Row],[ATR]]</f>
        <v>271.16787609406254</v>
      </c>
      <c r="M283" s="1">
        <f>testdata[[#This Row],[close]]-Multiplier*testdata[[#This Row],[ATR]]</f>
        <v>248.13212390593745</v>
      </c>
      <c r="N283" s="1">
        <f>IF(OR(testdata[[#This Row],[UpperE]]&lt;N282,F282&gt;N282),testdata[[#This Row],[UpperE]],N282)</f>
        <v>258.26944994155861</v>
      </c>
      <c r="O283" s="1">
        <f>IF(OR(testdata[[#This Row],[LowerE]]&gt;O282,F282&lt;O282),testdata[[#This Row],[LowerE]],O282)</f>
        <v>248.13212390593745</v>
      </c>
      <c r="P283" s="7">
        <f>IF(S282=N282,testdata[[#This Row],[Upper]],testdata[[#This Row],[Lower]])</f>
        <v>258.26944994155861</v>
      </c>
      <c r="Q283" s="7" t="e">
        <f>IF(testdata[[#This Row],[AtrStop]]=testdata[[#This Row],[Upper]],testdata[[#This Row],[Upper]],NA())</f>
        <v>#N/A</v>
      </c>
      <c r="R283" s="7">
        <f>IF(testdata[[#This Row],[AtrStop]]=testdata[[#This Row],[Lower]],testdata[[#This Row],[Lower]],NA())</f>
        <v>248.13212390593745</v>
      </c>
      <c r="S283" s="19">
        <f>IF(testdata[[#This Row],[close]]&lt;=testdata[[#This Row],[STpot]],testdata[[#This Row],[Upper]],testdata[[#This Row],[Lower]])</f>
        <v>248.13212390593745</v>
      </c>
      <c r="U283" s="2">
        <v>43145</v>
      </c>
      <c r="V283" s="7"/>
      <c r="W283" s="7">
        <v>248.13212390999999</v>
      </c>
      <c r="X283" s="19">
        <v>248.13212390999999</v>
      </c>
      <c r="Y283" t="str">
        <f t="shared" si="4"/>
        <v/>
      </c>
    </row>
    <row r="284" spans="1:25" x14ac:dyDescent="0.25">
      <c r="A284" s="5">
        <v>282</v>
      </c>
      <c r="B284" s="2">
        <v>43146</v>
      </c>
      <c r="C284" s="1">
        <v>261.56</v>
      </c>
      <c r="D284" s="1">
        <v>262.97000000000003</v>
      </c>
      <c r="E284" s="1">
        <v>258.86</v>
      </c>
      <c r="F284" s="1">
        <v>262.95999999999998</v>
      </c>
      <c r="G284" s="1">
        <f>testdata[[#This Row],[high]]-testdata[[#This Row],[low]]</f>
        <v>4.1100000000000136</v>
      </c>
      <c r="H284" s="1">
        <f>ABS(testdata[[#This Row],[high]]-F283)</f>
        <v>3.32000000000005</v>
      </c>
      <c r="I284" s="1">
        <f>ABS(testdata[[#This Row],[low]]-F283)</f>
        <v>0.78999999999996362</v>
      </c>
      <c r="J284" s="1">
        <f>MAX(testdata[[#This Row],[H-L]:[|L-pC|]])</f>
        <v>4.1100000000000136</v>
      </c>
      <c r="K284" s="10">
        <f>(K283*20+testdata[[#This Row],[TR]])/21</f>
        <v>3.8521828870039823</v>
      </c>
      <c r="L284" s="1">
        <f>testdata[[#This Row],[close]]+Multiplier*testdata[[#This Row],[ATR]]</f>
        <v>274.51654866101194</v>
      </c>
      <c r="M284" s="1">
        <f>testdata[[#This Row],[close]]-Multiplier*testdata[[#This Row],[ATR]]</f>
        <v>251.40345133898802</v>
      </c>
      <c r="N284" s="1">
        <f>IF(OR(testdata[[#This Row],[UpperE]]&lt;N283,F283&gt;N283),testdata[[#This Row],[UpperE]],N283)</f>
        <v>274.51654866101194</v>
      </c>
      <c r="O284" s="1">
        <f>IF(OR(testdata[[#This Row],[LowerE]]&gt;O283,F283&lt;O283),testdata[[#This Row],[LowerE]],O283)</f>
        <v>251.40345133898802</v>
      </c>
      <c r="P284" s="7">
        <f>IF(S283=N283,testdata[[#This Row],[Upper]],testdata[[#This Row],[Lower]])</f>
        <v>251.40345133898802</v>
      </c>
      <c r="Q284" s="7" t="e">
        <f>IF(testdata[[#This Row],[AtrStop]]=testdata[[#This Row],[Upper]],testdata[[#This Row],[Upper]],NA())</f>
        <v>#N/A</v>
      </c>
      <c r="R284" s="7">
        <f>IF(testdata[[#This Row],[AtrStop]]=testdata[[#This Row],[Lower]],testdata[[#This Row],[Lower]],NA())</f>
        <v>251.40345133898802</v>
      </c>
      <c r="S284" s="19">
        <f>IF(testdata[[#This Row],[close]]&lt;=testdata[[#This Row],[STpot]],testdata[[#This Row],[Upper]],testdata[[#This Row],[Lower]])</f>
        <v>251.40345133898802</v>
      </c>
      <c r="U284" s="2">
        <v>43146</v>
      </c>
      <c r="V284" s="7"/>
      <c r="W284" s="7">
        <v>251.40345134</v>
      </c>
      <c r="X284" s="19">
        <v>251.40345134</v>
      </c>
      <c r="Y284" t="str">
        <f t="shared" si="4"/>
        <v/>
      </c>
    </row>
    <row r="285" spans="1:25" x14ac:dyDescent="0.25">
      <c r="A285" s="5">
        <v>283</v>
      </c>
      <c r="B285" s="2">
        <v>43147</v>
      </c>
      <c r="C285" s="1">
        <v>262.27999999999997</v>
      </c>
      <c r="D285" s="1">
        <v>265.17</v>
      </c>
      <c r="E285" s="1">
        <v>262.23</v>
      </c>
      <c r="F285" s="1">
        <v>263.04000000000002</v>
      </c>
      <c r="G285" s="1">
        <f>testdata[[#This Row],[high]]-testdata[[#This Row],[low]]</f>
        <v>2.9399999999999977</v>
      </c>
      <c r="H285" s="1">
        <f>ABS(testdata[[#This Row],[high]]-F284)</f>
        <v>2.2100000000000364</v>
      </c>
      <c r="I285" s="1">
        <f>ABS(testdata[[#This Row],[low]]-F284)</f>
        <v>0.72999999999996135</v>
      </c>
      <c r="J285" s="1">
        <f>MAX(testdata[[#This Row],[H-L]:[|L-pC|]])</f>
        <v>2.9399999999999977</v>
      </c>
      <c r="K285" s="10">
        <f>(K284*20+testdata[[#This Row],[TR]])/21</f>
        <v>3.8087456066704597</v>
      </c>
      <c r="L285" s="1">
        <f>testdata[[#This Row],[close]]+Multiplier*testdata[[#This Row],[ATR]]</f>
        <v>274.46623682001137</v>
      </c>
      <c r="M285" s="1">
        <f>testdata[[#This Row],[close]]-Multiplier*testdata[[#This Row],[ATR]]</f>
        <v>251.61376317998864</v>
      </c>
      <c r="N285" s="1">
        <f>IF(OR(testdata[[#This Row],[UpperE]]&lt;N284,F284&gt;N284),testdata[[#This Row],[UpperE]],N284)</f>
        <v>274.46623682001137</v>
      </c>
      <c r="O285" s="1">
        <f>IF(OR(testdata[[#This Row],[LowerE]]&gt;O284,F284&lt;O284),testdata[[#This Row],[LowerE]],O284)</f>
        <v>251.61376317998864</v>
      </c>
      <c r="P285" s="7">
        <f>IF(S284=N284,testdata[[#This Row],[Upper]],testdata[[#This Row],[Lower]])</f>
        <v>251.61376317998864</v>
      </c>
      <c r="Q285" s="7" t="e">
        <f>IF(testdata[[#This Row],[AtrStop]]=testdata[[#This Row],[Upper]],testdata[[#This Row],[Upper]],NA())</f>
        <v>#N/A</v>
      </c>
      <c r="R285" s="7">
        <f>IF(testdata[[#This Row],[AtrStop]]=testdata[[#This Row],[Lower]],testdata[[#This Row],[Lower]],NA())</f>
        <v>251.61376317998864</v>
      </c>
      <c r="S285" s="19">
        <f>IF(testdata[[#This Row],[close]]&lt;=testdata[[#This Row],[STpot]],testdata[[#This Row],[Upper]],testdata[[#This Row],[Lower]])</f>
        <v>251.61376317998864</v>
      </c>
      <c r="U285" s="2">
        <v>43147</v>
      </c>
      <c r="V285" s="7"/>
      <c r="W285" s="7">
        <v>251.61376318000001</v>
      </c>
      <c r="X285" s="19">
        <v>251.61376318000001</v>
      </c>
      <c r="Y285" t="str">
        <f t="shared" si="4"/>
        <v/>
      </c>
    </row>
    <row r="286" spans="1:25" x14ac:dyDescent="0.25">
      <c r="A286" s="5">
        <v>284</v>
      </c>
      <c r="B286" s="2">
        <v>43151</v>
      </c>
      <c r="C286" s="1">
        <v>262</v>
      </c>
      <c r="D286" s="1">
        <v>263.58</v>
      </c>
      <c r="E286" s="1">
        <v>260.52999999999997</v>
      </c>
      <c r="F286" s="1">
        <v>261.39</v>
      </c>
      <c r="G286" s="1">
        <f>testdata[[#This Row],[high]]-testdata[[#This Row],[low]]</f>
        <v>3.0500000000000114</v>
      </c>
      <c r="H286" s="1">
        <f>ABS(testdata[[#This Row],[high]]-F285)</f>
        <v>0.53999999999996362</v>
      </c>
      <c r="I286" s="1">
        <f>ABS(testdata[[#This Row],[low]]-F285)</f>
        <v>2.5100000000000477</v>
      </c>
      <c r="J286" s="1">
        <f>MAX(testdata[[#This Row],[H-L]:[|L-pC|]])</f>
        <v>3.0500000000000114</v>
      </c>
      <c r="K286" s="10">
        <f>(K285*20+testdata[[#This Row],[TR]])/21</f>
        <v>3.7726148634956767</v>
      </c>
      <c r="L286" s="1">
        <f>testdata[[#This Row],[close]]+Multiplier*testdata[[#This Row],[ATR]]</f>
        <v>272.70784459048701</v>
      </c>
      <c r="M286" s="1">
        <f>testdata[[#This Row],[close]]-Multiplier*testdata[[#This Row],[ATR]]</f>
        <v>250.07215540951296</v>
      </c>
      <c r="N286" s="1">
        <f>IF(OR(testdata[[#This Row],[UpperE]]&lt;N285,F285&gt;N285),testdata[[#This Row],[UpperE]],N285)</f>
        <v>272.70784459048701</v>
      </c>
      <c r="O286" s="1">
        <f>IF(OR(testdata[[#This Row],[LowerE]]&gt;O285,F285&lt;O285),testdata[[#This Row],[LowerE]],O285)</f>
        <v>251.61376317998864</v>
      </c>
      <c r="P286" s="7">
        <f>IF(S285=N285,testdata[[#This Row],[Upper]],testdata[[#This Row],[Lower]])</f>
        <v>251.61376317998864</v>
      </c>
      <c r="Q286" s="7" t="e">
        <f>IF(testdata[[#This Row],[AtrStop]]=testdata[[#This Row],[Upper]],testdata[[#This Row],[Upper]],NA())</f>
        <v>#N/A</v>
      </c>
      <c r="R286" s="7">
        <f>IF(testdata[[#This Row],[AtrStop]]=testdata[[#This Row],[Lower]],testdata[[#This Row],[Lower]],NA())</f>
        <v>251.61376317998864</v>
      </c>
      <c r="S286" s="19">
        <f>IF(testdata[[#This Row],[close]]&lt;=testdata[[#This Row],[STpot]],testdata[[#This Row],[Upper]],testdata[[#This Row],[Lower]])</f>
        <v>251.61376317998864</v>
      </c>
      <c r="U286" s="2">
        <v>43151</v>
      </c>
      <c r="V286" s="7"/>
      <c r="W286" s="7">
        <v>251.61376318000001</v>
      </c>
      <c r="X286" s="19">
        <v>251.61376318000001</v>
      </c>
      <c r="Y286" t="str">
        <f t="shared" si="4"/>
        <v/>
      </c>
    </row>
    <row r="287" spans="1:25" x14ac:dyDescent="0.25">
      <c r="A287" s="5">
        <v>285</v>
      </c>
      <c r="B287" s="2">
        <v>43152</v>
      </c>
      <c r="C287" s="1">
        <v>261.87</v>
      </c>
      <c r="D287" s="1">
        <v>264.58999999999997</v>
      </c>
      <c r="E287" s="1">
        <v>259.99</v>
      </c>
      <c r="F287" s="1">
        <v>260.08999999999997</v>
      </c>
      <c r="G287" s="1">
        <f>testdata[[#This Row],[high]]-testdata[[#This Row],[low]]</f>
        <v>4.5999999999999659</v>
      </c>
      <c r="H287" s="1">
        <f>ABS(testdata[[#This Row],[high]]-F286)</f>
        <v>3.1999999999999886</v>
      </c>
      <c r="I287" s="1">
        <f>ABS(testdata[[#This Row],[low]]-F286)</f>
        <v>1.3999999999999773</v>
      </c>
      <c r="J287" s="1">
        <f>MAX(testdata[[#This Row],[H-L]:[|L-pC|]])</f>
        <v>4.5999999999999659</v>
      </c>
      <c r="K287" s="10">
        <f>(K286*20+testdata[[#This Row],[TR]])/21</f>
        <v>3.8120141557101666</v>
      </c>
      <c r="L287" s="1">
        <f>testdata[[#This Row],[close]]+Multiplier*testdata[[#This Row],[ATR]]</f>
        <v>271.52604246713048</v>
      </c>
      <c r="M287" s="1">
        <f>testdata[[#This Row],[close]]-Multiplier*testdata[[#This Row],[ATR]]</f>
        <v>248.65395753286947</v>
      </c>
      <c r="N287" s="1">
        <f>IF(OR(testdata[[#This Row],[UpperE]]&lt;N286,F286&gt;N286),testdata[[#This Row],[UpperE]],N286)</f>
        <v>271.52604246713048</v>
      </c>
      <c r="O287" s="1">
        <f>IF(OR(testdata[[#This Row],[LowerE]]&gt;O286,F286&lt;O286),testdata[[#This Row],[LowerE]],O286)</f>
        <v>251.61376317998864</v>
      </c>
      <c r="P287" s="7">
        <f>IF(S286=N286,testdata[[#This Row],[Upper]],testdata[[#This Row],[Lower]])</f>
        <v>251.61376317998864</v>
      </c>
      <c r="Q287" s="7" t="e">
        <f>IF(testdata[[#This Row],[AtrStop]]=testdata[[#This Row],[Upper]],testdata[[#This Row],[Upper]],NA())</f>
        <v>#N/A</v>
      </c>
      <c r="R287" s="7">
        <f>IF(testdata[[#This Row],[AtrStop]]=testdata[[#This Row],[Lower]],testdata[[#This Row],[Lower]],NA())</f>
        <v>251.61376317998864</v>
      </c>
      <c r="S287" s="19">
        <f>IF(testdata[[#This Row],[close]]&lt;=testdata[[#This Row],[STpot]],testdata[[#This Row],[Upper]],testdata[[#This Row],[Lower]])</f>
        <v>251.61376317998864</v>
      </c>
      <c r="U287" s="2">
        <v>43152</v>
      </c>
      <c r="V287" s="7"/>
      <c r="W287" s="7">
        <v>251.61376318000001</v>
      </c>
      <c r="X287" s="19">
        <v>251.61376318000001</v>
      </c>
      <c r="Y287" t="str">
        <f t="shared" si="4"/>
        <v/>
      </c>
    </row>
    <row r="288" spans="1:25" x14ac:dyDescent="0.25">
      <c r="A288" s="5">
        <v>286</v>
      </c>
      <c r="B288" s="2">
        <v>43153</v>
      </c>
      <c r="C288" s="1">
        <v>261.10000000000002</v>
      </c>
      <c r="D288" s="1">
        <v>262.98</v>
      </c>
      <c r="E288" s="1">
        <v>259.7</v>
      </c>
      <c r="F288" s="1">
        <v>260.43</v>
      </c>
      <c r="G288" s="1">
        <f>testdata[[#This Row],[high]]-testdata[[#This Row],[low]]</f>
        <v>3.2800000000000296</v>
      </c>
      <c r="H288" s="1">
        <f>ABS(testdata[[#This Row],[high]]-F287)</f>
        <v>2.8900000000000432</v>
      </c>
      <c r="I288" s="1">
        <f>ABS(testdata[[#This Row],[low]]-F287)</f>
        <v>0.38999999999998636</v>
      </c>
      <c r="J288" s="1">
        <f>MAX(testdata[[#This Row],[H-L]:[|L-pC|]])</f>
        <v>3.2800000000000296</v>
      </c>
      <c r="K288" s="10">
        <f>(K287*20+testdata[[#This Row],[TR]])/21</f>
        <v>3.7866801482953982</v>
      </c>
      <c r="L288" s="1">
        <f>testdata[[#This Row],[close]]+Multiplier*testdata[[#This Row],[ATR]]</f>
        <v>271.79004044488619</v>
      </c>
      <c r="M288" s="1">
        <f>testdata[[#This Row],[close]]-Multiplier*testdata[[#This Row],[ATR]]</f>
        <v>249.06995955511383</v>
      </c>
      <c r="N288" s="1">
        <f>IF(OR(testdata[[#This Row],[UpperE]]&lt;N287,F287&gt;N287),testdata[[#This Row],[UpperE]],N287)</f>
        <v>271.52604246713048</v>
      </c>
      <c r="O288" s="1">
        <f>IF(OR(testdata[[#This Row],[LowerE]]&gt;O287,F287&lt;O287),testdata[[#This Row],[LowerE]],O287)</f>
        <v>251.61376317998864</v>
      </c>
      <c r="P288" s="7">
        <f>IF(S287=N287,testdata[[#This Row],[Upper]],testdata[[#This Row],[Lower]])</f>
        <v>251.61376317998864</v>
      </c>
      <c r="Q288" s="7" t="e">
        <f>IF(testdata[[#This Row],[AtrStop]]=testdata[[#This Row],[Upper]],testdata[[#This Row],[Upper]],NA())</f>
        <v>#N/A</v>
      </c>
      <c r="R288" s="7">
        <f>IF(testdata[[#This Row],[AtrStop]]=testdata[[#This Row],[Lower]],testdata[[#This Row],[Lower]],NA())</f>
        <v>251.61376317998864</v>
      </c>
      <c r="S288" s="19">
        <f>IF(testdata[[#This Row],[close]]&lt;=testdata[[#This Row],[STpot]],testdata[[#This Row],[Upper]],testdata[[#This Row],[Lower]])</f>
        <v>251.61376317998864</v>
      </c>
      <c r="U288" s="2">
        <v>43153</v>
      </c>
      <c r="V288" s="7"/>
      <c r="W288" s="7">
        <v>251.61376318000001</v>
      </c>
      <c r="X288" s="19">
        <v>251.61376318000001</v>
      </c>
      <c r="Y288" t="str">
        <f t="shared" si="4"/>
        <v/>
      </c>
    </row>
    <row r="289" spans="1:25" x14ac:dyDescent="0.25">
      <c r="A289" s="5">
        <v>287</v>
      </c>
      <c r="B289" s="2">
        <v>43154</v>
      </c>
      <c r="C289" s="1">
        <v>261.77</v>
      </c>
      <c r="D289" s="1">
        <v>264.58</v>
      </c>
      <c r="E289" s="1">
        <v>261.25</v>
      </c>
      <c r="F289" s="1">
        <v>264.58</v>
      </c>
      <c r="G289" s="1">
        <f>testdata[[#This Row],[high]]-testdata[[#This Row],[low]]</f>
        <v>3.3299999999999841</v>
      </c>
      <c r="H289" s="1">
        <f>ABS(testdata[[#This Row],[high]]-F288)</f>
        <v>4.1499999999999773</v>
      </c>
      <c r="I289" s="1">
        <f>ABS(testdata[[#This Row],[low]]-F288)</f>
        <v>0.81999999999999318</v>
      </c>
      <c r="J289" s="1">
        <f>MAX(testdata[[#This Row],[H-L]:[|L-pC|]])</f>
        <v>4.1499999999999773</v>
      </c>
      <c r="K289" s="10">
        <f>(K288*20+testdata[[#This Row],[TR]])/21</f>
        <v>3.8039810936146639</v>
      </c>
      <c r="L289" s="1">
        <f>testdata[[#This Row],[close]]+Multiplier*testdata[[#This Row],[ATR]]</f>
        <v>275.991943280844</v>
      </c>
      <c r="M289" s="1">
        <f>testdata[[#This Row],[close]]-Multiplier*testdata[[#This Row],[ATR]]</f>
        <v>253.168056719156</v>
      </c>
      <c r="N289" s="1">
        <f>IF(OR(testdata[[#This Row],[UpperE]]&lt;N288,F288&gt;N288),testdata[[#This Row],[UpperE]],N288)</f>
        <v>271.52604246713048</v>
      </c>
      <c r="O289" s="1">
        <f>IF(OR(testdata[[#This Row],[LowerE]]&gt;O288,F288&lt;O288),testdata[[#This Row],[LowerE]],O288)</f>
        <v>253.168056719156</v>
      </c>
      <c r="P289" s="7">
        <f>IF(S288=N288,testdata[[#This Row],[Upper]],testdata[[#This Row],[Lower]])</f>
        <v>253.168056719156</v>
      </c>
      <c r="Q289" s="7" t="e">
        <f>IF(testdata[[#This Row],[AtrStop]]=testdata[[#This Row],[Upper]],testdata[[#This Row],[Upper]],NA())</f>
        <v>#N/A</v>
      </c>
      <c r="R289" s="7">
        <f>IF(testdata[[#This Row],[AtrStop]]=testdata[[#This Row],[Lower]],testdata[[#This Row],[Lower]],NA())</f>
        <v>253.168056719156</v>
      </c>
      <c r="S289" s="19">
        <f>IF(testdata[[#This Row],[close]]&lt;=testdata[[#This Row],[STpot]],testdata[[#This Row],[Upper]],testdata[[#This Row],[Lower]])</f>
        <v>253.168056719156</v>
      </c>
      <c r="U289" s="2">
        <v>43154</v>
      </c>
      <c r="V289" s="7"/>
      <c r="W289" s="7">
        <v>253.16805672000001</v>
      </c>
      <c r="X289" s="19">
        <v>253.16805672000001</v>
      </c>
      <c r="Y289" t="str">
        <f t="shared" si="4"/>
        <v/>
      </c>
    </row>
    <row r="290" spans="1:25" x14ac:dyDescent="0.25">
      <c r="A290" s="5">
        <v>288</v>
      </c>
      <c r="B290" s="2">
        <v>43157</v>
      </c>
      <c r="C290" s="1">
        <v>265.76</v>
      </c>
      <c r="D290" s="1">
        <v>267.76</v>
      </c>
      <c r="E290" s="1">
        <v>265.11</v>
      </c>
      <c r="F290" s="1">
        <v>267.64999999999998</v>
      </c>
      <c r="G290" s="1">
        <f>testdata[[#This Row],[high]]-testdata[[#This Row],[low]]</f>
        <v>2.6499999999999773</v>
      </c>
      <c r="H290" s="1">
        <f>ABS(testdata[[#This Row],[high]]-F289)</f>
        <v>3.1800000000000068</v>
      </c>
      <c r="I290" s="1">
        <f>ABS(testdata[[#This Row],[low]]-F289)</f>
        <v>0.53000000000002956</v>
      </c>
      <c r="J290" s="1">
        <f>MAX(testdata[[#This Row],[H-L]:[|L-pC|]])</f>
        <v>3.1800000000000068</v>
      </c>
      <c r="K290" s="10">
        <f>(K289*20+testdata[[#This Row],[TR]])/21</f>
        <v>3.7742677082044418</v>
      </c>
      <c r="L290" s="1">
        <f>testdata[[#This Row],[close]]+Multiplier*testdata[[#This Row],[ATR]]</f>
        <v>278.97280312461328</v>
      </c>
      <c r="M290" s="1">
        <f>testdata[[#This Row],[close]]-Multiplier*testdata[[#This Row],[ATR]]</f>
        <v>256.32719687538668</v>
      </c>
      <c r="N290" s="1">
        <f>IF(OR(testdata[[#This Row],[UpperE]]&lt;N289,F289&gt;N289),testdata[[#This Row],[UpperE]],N289)</f>
        <v>271.52604246713048</v>
      </c>
      <c r="O290" s="1">
        <f>IF(OR(testdata[[#This Row],[LowerE]]&gt;O289,F289&lt;O289),testdata[[#This Row],[LowerE]],O289)</f>
        <v>256.32719687538668</v>
      </c>
      <c r="P290" s="7">
        <f>IF(S289=N289,testdata[[#This Row],[Upper]],testdata[[#This Row],[Lower]])</f>
        <v>256.32719687538668</v>
      </c>
      <c r="Q290" s="7" t="e">
        <f>IF(testdata[[#This Row],[AtrStop]]=testdata[[#This Row],[Upper]],testdata[[#This Row],[Upper]],NA())</f>
        <v>#N/A</v>
      </c>
      <c r="R290" s="7">
        <f>IF(testdata[[#This Row],[AtrStop]]=testdata[[#This Row],[Lower]],testdata[[#This Row],[Lower]],NA())</f>
        <v>256.32719687538668</v>
      </c>
      <c r="S290" s="19">
        <f>IF(testdata[[#This Row],[close]]&lt;=testdata[[#This Row],[STpot]],testdata[[#This Row],[Upper]],testdata[[#This Row],[Lower]])</f>
        <v>256.32719687538668</v>
      </c>
      <c r="U290" s="2">
        <v>43157</v>
      </c>
      <c r="V290" s="7"/>
      <c r="W290" s="7">
        <v>256.32719687999997</v>
      </c>
      <c r="X290" s="19">
        <v>256.32719687999997</v>
      </c>
      <c r="Y290" t="str">
        <f t="shared" si="4"/>
        <v/>
      </c>
    </row>
    <row r="291" spans="1:25" x14ac:dyDescent="0.25">
      <c r="A291" s="5">
        <v>289</v>
      </c>
      <c r="B291" s="2">
        <v>43158</v>
      </c>
      <c r="C291" s="1">
        <v>267.86</v>
      </c>
      <c r="D291" s="1">
        <v>268.63</v>
      </c>
      <c r="E291" s="1">
        <v>264.24</v>
      </c>
      <c r="F291" s="1">
        <v>264.31</v>
      </c>
      <c r="G291" s="1">
        <f>testdata[[#This Row],[high]]-testdata[[#This Row],[low]]</f>
        <v>4.3899999999999864</v>
      </c>
      <c r="H291" s="1">
        <f>ABS(testdata[[#This Row],[high]]-F290)</f>
        <v>0.98000000000001819</v>
      </c>
      <c r="I291" s="1">
        <f>ABS(testdata[[#This Row],[low]]-F290)</f>
        <v>3.4099999999999682</v>
      </c>
      <c r="J291" s="1">
        <f>MAX(testdata[[#This Row],[H-L]:[|L-pC|]])</f>
        <v>4.3899999999999864</v>
      </c>
      <c r="K291" s="10">
        <f>(K290*20+testdata[[#This Row],[TR]])/21</f>
        <v>3.8035882935280392</v>
      </c>
      <c r="L291" s="1">
        <f>testdata[[#This Row],[close]]+Multiplier*testdata[[#This Row],[ATR]]</f>
        <v>275.72076488058411</v>
      </c>
      <c r="M291" s="1">
        <f>testdata[[#This Row],[close]]-Multiplier*testdata[[#This Row],[ATR]]</f>
        <v>252.89923511941589</v>
      </c>
      <c r="N291" s="1">
        <f>IF(OR(testdata[[#This Row],[UpperE]]&lt;N290,F290&gt;N290),testdata[[#This Row],[UpperE]],N290)</f>
        <v>271.52604246713048</v>
      </c>
      <c r="O291" s="1">
        <f>IF(OR(testdata[[#This Row],[LowerE]]&gt;O290,F290&lt;O290),testdata[[#This Row],[LowerE]],O290)</f>
        <v>256.32719687538668</v>
      </c>
      <c r="P291" s="7">
        <f>IF(S290=N290,testdata[[#This Row],[Upper]],testdata[[#This Row],[Lower]])</f>
        <v>256.32719687538668</v>
      </c>
      <c r="Q291" s="7" t="e">
        <f>IF(testdata[[#This Row],[AtrStop]]=testdata[[#This Row],[Upper]],testdata[[#This Row],[Upper]],NA())</f>
        <v>#N/A</v>
      </c>
      <c r="R291" s="7">
        <f>IF(testdata[[#This Row],[AtrStop]]=testdata[[#This Row],[Lower]],testdata[[#This Row],[Lower]],NA())</f>
        <v>256.32719687538668</v>
      </c>
      <c r="S291" s="19">
        <f>IF(testdata[[#This Row],[close]]&lt;=testdata[[#This Row],[STpot]],testdata[[#This Row],[Upper]],testdata[[#This Row],[Lower]])</f>
        <v>256.32719687538668</v>
      </c>
      <c r="U291" s="2">
        <v>43158</v>
      </c>
      <c r="V291" s="7"/>
      <c r="W291" s="7">
        <v>256.32719687999997</v>
      </c>
      <c r="X291" s="19">
        <v>256.32719687999997</v>
      </c>
      <c r="Y291" t="str">
        <f t="shared" si="4"/>
        <v/>
      </c>
    </row>
    <row r="292" spans="1:25" x14ac:dyDescent="0.25">
      <c r="A292" s="5">
        <v>290</v>
      </c>
      <c r="B292" s="2">
        <v>43159</v>
      </c>
      <c r="C292" s="1">
        <v>265.51</v>
      </c>
      <c r="D292" s="1">
        <v>266.01</v>
      </c>
      <c r="E292" s="1">
        <v>261.29000000000002</v>
      </c>
      <c r="F292" s="1">
        <v>261.63</v>
      </c>
      <c r="G292" s="1">
        <f>testdata[[#This Row],[high]]-testdata[[#This Row],[low]]</f>
        <v>4.7199999999999704</v>
      </c>
      <c r="H292" s="1">
        <f>ABS(testdata[[#This Row],[high]]-F291)</f>
        <v>1.6999999999999886</v>
      </c>
      <c r="I292" s="1">
        <f>ABS(testdata[[#This Row],[low]]-F291)</f>
        <v>3.0199999999999818</v>
      </c>
      <c r="J292" s="1">
        <f>MAX(testdata[[#This Row],[H-L]:[|L-pC|]])</f>
        <v>4.7199999999999704</v>
      </c>
      <c r="K292" s="10">
        <f>(K291*20+testdata[[#This Row],[TR]])/21</f>
        <v>3.8472269462171789</v>
      </c>
      <c r="L292" s="1">
        <f>testdata[[#This Row],[close]]+Multiplier*testdata[[#This Row],[ATR]]</f>
        <v>273.17168083865153</v>
      </c>
      <c r="M292" s="1">
        <f>testdata[[#This Row],[close]]-Multiplier*testdata[[#This Row],[ATR]]</f>
        <v>250.08831916134847</v>
      </c>
      <c r="N292" s="1">
        <f>IF(OR(testdata[[#This Row],[UpperE]]&lt;N291,F291&gt;N291),testdata[[#This Row],[UpperE]],N291)</f>
        <v>271.52604246713048</v>
      </c>
      <c r="O292" s="1">
        <f>IF(OR(testdata[[#This Row],[LowerE]]&gt;O291,F291&lt;O291),testdata[[#This Row],[LowerE]],O291)</f>
        <v>256.32719687538668</v>
      </c>
      <c r="P292" s="7">
        <f>IF(S291=N291,testdata[[#This Row],[Upper]],testdata[[#This Row],[Lower]])</f>
        <v>256.32719687538668</v>
      </c>
      <c r="Q292" s="7" t="e">
        <f>IF(testdata[[#This Row],[AtrStop]]=testdata[[#This Row],[Upper]],testdata[[#This Row],[Upper]],NA())</f>
        <v>#N/A</v>
      </c>
      <c r="R292" s="7">
        <f>IF(testdata[[#This Row],[AtrStop]]=testdata[[#This Row],[Lower]],testdata[[#This Row],[Lower]],NA())</f>
        <v>256.32719687538668</v>
      </c>
      <c r="S292" s="19">
        <f>IF(testdata[[#This Row],[close]]&lt;=testdata[[#This Row],[STpot]],testdata[[#This Row],[Upper]],testdata[[#This Row],[Lower]])</f>
        <v>256.32719687538668</v>
      </c>
      <c r="U292" s="2">
        <v>43159</v>
      </c>
      <c r="V292" s="7"/>
      <c r="W292" s="7">
        <v>256.32719687999997</v>
      </c>
      <c r="X292" s="19">
        <v>256.32719687999997</v>
      </c>
      <c r="Y292" t="str">
        <f t="shared" si="4"/>
        <v/>
      </c>
    </row>
    <row r="293" spans="1:25" x14ac:dyDescent="0.25">
      <c r="A293" s="5">
        <v>291</v>
      </c>
      <c r="B293" s="2">
        <v>43160</v>
      </c>
      <c r="C293" s="1">
        <v>261.39999999999998</v>
      </c>
      <c r="D293" s="1">
        <v>263.10000000000002</v>
      </c>
      <c r="E293" s="1">
        <v>256.19</v>
      </c>
      <c r="F293" s="1">
        <v>257.83</v>
      </c>
      <c r="G293" s="1">
        <f>testdata[[#This Row],[high]]-testdata[[#This Row],[low]]</f>
        <v>6.910000000000025</v>
      </c>
      <c r="H293" s="1">
        <f>ABS(testdata[[#This Row],[high]]-F292)</f>
        <v>1.4700000000000273</v>
      </c>
      <c r="I293" s="1">
        <f>ABS(testdata[[#This Row],[low]]-F292)</f>
        <v>5.4399999999999977</v>
      </c>
      <c r="J293" s="1">
        <f>MAX(testdata[[#This Row],[H-L]:[|L-pC|]])</f>
        <v>6.910000000000025</v>
      </c>
      <c r="K293" s="10">
        <f>(K292*20+testdata[[#This Row],[TR]])/21</f>
        <v>3.9930732821116002</v>
      </c>
      <c r="L293" s="1">
        <f>testdata[[#This Row],[close]]+Multiplier*testdata[[#This Row],[ATR]]</f>
        <v>269.80921984633477</v>
      </c>
      <c r="M293" s="1">
        <f>testdata[[#This Row],[close]]-Multiplier*testdata[[#This Row],[ATR]]</f>
        <v>245.8507801536652</v>
      </c>
      <c r="N293" s="1">
        <f>IF(OR(testdata[[#This Row],[UpperE]]&lt;N292,F292&gt;N292),testdata[[#This Row],[UpperE]],N292)</f>
        <v>269.80921984633477</v>
      </c>
      <c r="O293" s="1">
        <f>IF(OR(testdata[[#This Row],[LowerE]]&gt;O292,F292&lt;O292),testdata[[#This Row],[LowerE]],O292)</f>
        <v>256.32719687538668</v>
      </c>
      <c r="P293" s="7">
        <f>IF(S292=N292,testdata[[#This Row],[Upper]],testdata[[#This Row],[Lower]])</f>
        <v>256.32719687538668</v>
      </c>
      <c r="Q293" s="7" t="e">
        <f>IF(testdata[[#This Row],[AtrStop]]=testdata[[#This Row],[Upper]],testdata[[#This Row],[Upper]],NA())</f>
        <v>#N/A</v>
      </c>
      <c r="R293" s="7">
        <f>IF(testdata[[#This Row],[AtrStop]]=testdata[[#This Row],[Lower]],testdata[[#This Row],[Lower]],NA())</f>
        <v>256.32719687538668</v>
      </c>
      <c r="S293" s="19">
        <f>IF(testdata[[#This Row],[close]]&lt;=testdata[[#This Row],[STpot]],testdata[[#This Row],[Upper]],testdata[[#This Row],[Lower]])</f>
        <v>256.32719687538668</v>
      </c>
      <c r="U293" s="2">
        <v>43160</v>
      </c>
      <c r="V293" s="7"/>
      <c r="W293" s="7">
        <v>256.32719687999997</v>
      </c>
      <c r="X293" s="19">
        <v>256.32719687999997</v>
      </c>
      <c r="Y293" t="str">
        <f t="shared" si="4"/>
        <v/>
      </c>
    </row>
    <row r="294" spans="1:25" x14ac:dyDescent="0.25">
      <c r="A294" s="5">
        <v>292</v>
      </c>
      <c r="B294" s="2">
        <v>43161</v>
      </c>
      <c r="C294" s="1">
        <v>256</v>
      </c>
      <c r="D294" s="1">
        <v>259.77</v>
      </c>
      <c r="E294" s="1">
        <v>255.05</v>
      </c>
      <c r="F294" s="1">
        <v>259.16000000000003</v>
      </c>
      <c r="G294" s="1">
        <f>testdata[[#This Row],[high]]-testdata[[#This Row],[low]]</f>
        <v>4.7199999999999704</v>
      </c>
      <c r="H294" s="1">
        <f>ABS(testdata[[#This Row],[high]]-F293)</f>
        <v>1.9399999999999977</v>
      </c>
      <c r="I294" s="1">
        <f>ABS(testdata[[#This Row],[low]]-F293)</f>
        <v>2.7799999999999727</v>
      </c>
      <c r="J294" s="1">
        <f>MAX(testdata[[#This Row],[H-L]:[|L-pC|]])</f>
        <v>4.7199999999999704</v>
      </c>
      <c r="K294" s="10">
        <f>(K293*20+testdata[[#This Row],[TR]])/21</f>
        <v>4.0276888401062845</v>
      </c>
      <c r="L294" s="1">
        <f>testdata[[#This Row],[close]]+Multiplier*testdata[[#This Row],[ATR]]</f>
        <v>271.24306652031891</v>
      </c>
      <c r="M294" s="1">
        <f>testdata[[#This Row],[close]]-Multiplier*testdata[[#This Row],[ATR]]</f>
        <v>247.07693347968117</v>
      </c>
      <c r="N294" s="1">
        <f>IF(OR(testdata[[#This Row],[UpperE]]&lt;N293,F293&gt;N293),testdata[[#This Row],[UpperE]],N293)</f>
        <v>269.80921984633477</v>
      </c>
      <c r="O294" s="1">
        <f>IF(OR(testdata[[#This Row],[LowerE]]&gt;O293,F293&lt;O293),testdata[[#This Row],[LowerE]],O293)</f>
        <v>256.32719687538668</v>
      </c>
      <c r="P294" s="7">
        <f>IF(S293=N293,testdata[[#This Row],[Upper]],testdata[[#This Row],[Lower]])</f>
        <v>256.32719687538668</v>
      </c>
      <c r="Q294" s="7" t="e">
        <f>IF(testdata[[#This Row],[AtrStop]]=testdata[[#This Row],[Upper]],testdata[[#This Row],[Upper]],NA())</f>
        <v>#N/A</v>
      </c>
      <c r="R294" s="7">
        <f>IF(testdata[[#This Row],[AtrStop]]=testdata[[#This Row],[Lower]],testdata[[#This Row],[Lower]],NA())</f>
        <v>256.32719687538668</v>
      </c>
      <c r="S294" s="19">
        <f>IF(testdata[[#This Row],[close]]&lt;=testdata[[#This Row],[STpot]],testdata[[#This Row],[Upper]],testdata[[#This Row],[Lower]])</f>
        <v>256.32719687538668</v>
      </c>
      <c r="U294" s="2">
        <v>43161</v>
      </c>
      <c r="V294" s="7"/>
      <c r="W294" s="7">
        <v>256.32719687999997</v>
      </c>
      <c r="X294" s="19">
        <v>256.32719687999997</v>
      </c>
      <c r="Y294" t="str">
        <f t="shared" si="4"/>
        <v/>
      </c>
    </row>
    <row r="295" spans="1:25" x14ac:dyDescent="0.25">
      <c r="A295" s="5">
        <v>293</v>
      </c>
      <c r="B295" s="2">
        <v>43164</v>
      </c>
      <c r="C295" s="1">
        <v>257.86</v>
      </c>
      <c r="D295" s="1">
        <v>262.83</v>
      </c>
      <c r="E295" s="1">
        <v>257.74</v>
      </c>
      <c r="F295" s="1">
        <v>262.14999999999998</v>
      </c>
      <c r="G295" s="1">
        <f>testdata[[#This Row],[high]]-testdata[[#This Row],[low]]</f>
        <v>5.089999999999975</v>
      </c>
      <c r="H295" s="1">
        <f>ABS(testdata[[#This Row],[high]]-F294)</f>
        <v>3.6699999999999591</v>
      </c>
      <c r="I295" s="1">
        <f>ABS(testdata[[#This Row],[low]]-F294)</f>
        <v>1.4200000000000159</v>
      </c>
      <c r="J295" s="1">
        <f>MAX(testdata[[#This Row],[H-L]:[|L-pC|]])</f>
        <v>5.089999999999975</v>
      </c>
      <c r="K295" s="10">
        <f>(K294*20+testdata[[#This Row],[TR]])/21</f>
        <v>4.0782750858155081</v>
      </c>
      <c r="L295" s="1">
        <f>testdata[[#This Row],[close]]+Multiplier*testdata[[#This Row],[ATR]]</f>
        <v>274.38482525744649</v>
      </c>
      <c r="M295" s="1">
        <f>testdata[[#This Row],[close]]-Multiplier*testdata[[#This Row],[ATR]]</f>
        <v>249.91517474255346</v>
      </c>
      <c r="N295" s="1">
        <f>IF(OR(testdata[[#This Row],[UpperE]]&lt;N294,F294&gt;N294),testdata[[#This Row],[UpperE]],N294)</f>
        <v>269.80921984633477</v>
      </c>
      <c r="O295" s="1">
        <f>IF(OR(testdata[[#This Row],[LowerE]]&gt;O294,F294&lt;O294),testdata[[#This Row],[LowerE]],O294)</f>
        <v>256.32719687538668</v>
      </c>
      <c r="P295" s="7">
        <f>IF(S294=N294,testdata[[#This Row],[Upper]],testdata[[#This Row],[Lower]])</f>
        <v>256.32719687538668</v>
      </c>
      <c r="Q295" s="7" t="e">
        <f>IF(testdata[[#This Row],[AtrStop]]=testdata[[#This Row],[Upper]],testdata[[#This Row],[Upper]],NA())</f>
        <v>#N/A</v>
      </c>
      <c r="R295" s="7">
        <f>IF(testdata[[#This Row],[AtrStop]]=testdata[[#This Row],[Lower]],testdata[[#This Row],[Lower]],NA())</f>
        <v>256.32719687538668</v>
      </c>
      <c r="S295" s="19">
        <f>IF(testdata[[#This Row],[close]]&lt;=testdata[[#This Row],[STpot]],testdata[[#This Row],[Upper]],testdata[[#This Row],[Lower]])</f>
        <v>256.32719687538668</v>
      </c>
      <c r="U295" s="2">
        <v>43164</v>
      </c>
      <c r="V295" s="7"/>
      <c r="W295" s="7">
        <v>256.32719687999997</v>
      </c>
      <c r="X295" s="19">
        <v>256.32719687999997</v>
      </c>
      <c r="Y295" t="str">
        <f t="shared" si="4"/>
        <v/>
      </c>
    </row>
    <row r="296" spans="1:25" x14ac:dyDescent="0.25">
      <c r="A296" s="5">
        <v>294</v>
      </c>
      <c r="B296" s="2">
        <v>43165</v>
      </c>
      <c r="C296" s="1">
        <v>263.22000000000003</v>
      </c>
      <c r="D296" s="1">
        <v>263.31</v>
      </c>
      <c r="E296" s="1">
        <v>261.18</v>
      </c>
      <c r="F296" s="1">
        <v>262.82</v>
      </c>
      <c r="G296" s="1">
        <f>testdata[[#This Row],[high]]-testdata[[#This Row],[low]]</f>
        <v>2.1299999999999955</v>
      </c>
      <c r="H296" s="1">
        <f>ABS(testdata[[#This Row],[high]]-F295)</f>
        <v>1.160000000000025</v>
      </c>
      <c r="I296" s="1">
        <f>ABS(testdata[[#This Row],[low]]-F295)</f>
        <v>0.96999999999997044</v>
      </c>
      <c r="J296" s="1">
        <f>MAX(testdata[[#This Row],[H-L]:[|L-pC|]])</f>
        <v>2.1299999999999955</v>
      </c>
      <c r="K296" s="10">
        <f>(K295*20+testdata[[#This Row],[TR]])/21</f>
        <v>3.9855000817290551</v>
      </c>
      <c r="L296" s="1">
        <f>testdata[[#This Row],[close]]+Multiplier*testdata[[#This Row],[ATR]]</f>
        <v>274.77650024518715</v>
      </c>
      <c r="M296" s="1">
        <f>testdata[[#This Row],[close]]-Multiplier*testdata[[#This Row],[ATR]]</f>
        <v>250.86349975481284</v>
      </c>
      <c r="N296" s="1">
        <f>IF(OR(testdata[[#This Row],[UpperE]]&lt;N295,F295&gt;N295),testdata[[#This Row],[UpperE]],N295)</f>
        <v>269.80921984633477</v>
      </c>
      <c r="O296" s="1">
        <f>IF(OR(testdata[[#This Row],[LowerE]]&gt;O295,F295&lt;O295),testdata[[#This Row],[LowerE]],O295)</f>
        <v>256.32719687538668</v>
      </c>
      <c r="P296" s="7">
        <f>IF(S295=N295,testdata[[#This Row],[Upper]],testdata[[#This Row],[Lower]])</f>
        <v>256.32719687538668</v>
      </c>
      <c r="Q296" s="7" t="e">
        <f>IF(testdata[[#This Row],[AtrStop]]=testdata[[#This Row],[Upper]],testdata[[#This Row],[Upper]],NA())</f>
        <v>#N/A</v>
      </c>
      <c r="R296" s="7">
        <f>IF(testdata[[#This Row],[AtrStop]]=testdata[[#This Row],[Lower]],testdata[[#This Row],[Lower]],NA())</f>
        <v>256.32719687538668</v>
      </c>
      <c r="S296" s="19">
        <f>IF(testdata[[#This Row],[close]]&lt;=testdata[[#This Row],[STpot]],testdata[[#This Row],[Upper]],testdata[[#This Row],[Lower]])</f>
        <v>256.32719687538668</v>
      </c>
      <c r="U296" s="2">
        <v>43165</v>
      </c>
      <c r="V296" s="7"/>
      <c r="W296" s="7">
        <v>256.32719687999997</v>
      </c>
      <c r="X296" s="19">
        <v>256.32719687999997</v>
      </c>
      <c r="Y296" t="str">
        <f t="shared" si="4"/>
        <v/>
      </c>
    </row>
    <row r="297" spans="1:25" x14ac:dyDescent="0.25">
      <c r="A297" s="5">
        <v>295</v>
      </c>
      <c r="B297" s="2">
        <v>43166</v>
      </c>
      <c r="C297" s="1">
        <v>260.45</v>
      </c>
      <c r="D297" s="1">
        <v>263.11</v>
      </c>
      <c r="E297" s="1">
        <v>260.24</v>
      </c>
      <c r="F297" s="1">
        <v>262.72000000000003</v>
      </c>
      <c r="G297" s="1">
        <f>testdata[[#This Row],[high]]-testdata[[#This Row],[low]]</f>
        <v>2.8700000000000045</v>
      </c>
      <c r="H297" s="1">
        <f>ABS(testdata[[#This Row],[high]]-F296)</f>
        <v>0.29000000000002046</v>
      </c>
      <c r="I297" s="1">
        <f>ABS(testdata[[#This Row],[low]]-F296)</f>
        <v>2.5799999999999841</v>
      </c>
      <c r="J297" s="1">
        <f>MAX(testdata[[#This Row],[H-L]:[|L-pC|]])</f>
        <v>2.8700000000000045</v>
      </c>
      <c r="K297" s="10">
        <f>(K296*20+testdata[[#This Row],[TR]])/21</f>
        <v>3.9323810302181479</v>
      </c>
      <c r="L297" s="1">
        <f>testdata[[#This Row],[close]]+Multiplier*testdata[[#This Row],[ATR]]</f>
        <v>274.51714309065449</v>
      </c>
      <c r="M297" s="1">
        <f>testdata[[#This Row],[close]]-Multiplier*testdata[[#This Row],[ATR]]</f>
        <v>250.92285690934557</v>
      </c>
      <c r="N297" s="1">
        <f>IF(OR(testdata[[#This Row],[UpperE]]&lt;N296,F296&gt;N296),testdata[[#This Row],[UpperE]],N296)</f>
        <v>269.80921984633477</v>
      </c>
      <c r="O297" s="1">
        <f>IF(OR(testdata[[#This Row],[LowerE]]&gt;O296,F296&lt;O296),testdata[[#This Row],[LowerE]],O296)</f>
        <v>256.32719687538668</v>
      </c>
      <c r="P297" s="7">
        <f>IF(S296=N296,testdata[[#This Row],[Upper]],testdata[[#This Row],[Lower]])</f>
        <v>256.32719687538668</v>
      </c>
      <c r="Q297" s="7" t="e">
        <f>IF(testdata[[#This Row],[AtrStop]]=testdata[[#This Row],[Upper]],testdata[[#This Row],[Upper]],NA())</f>
        <v>#N/A</v>
      </c>
      <c r="R297" s="7">
        <f>IF(testdata[[#This Row],[AtrStop]]=testdata[[#This Row],[Lower]],testdata[[#This Row],[Lower]],NA())</f>
        <v>256.32719687538668</v>
      </c>
      <c r="S297" s="19">
        <f>IF(testdata[[#This Row],[close]]&lt;=testdata[[#This Row],[STpot]],testdata[[#This Row],[Upper]],testdata[[#This Row],[Lower]])</f>
        <v>256.32719687538668</v>
      </c>
      <c r="U297" s="2">
        <v>43166</v>
      </c>
      <c r="V297" s="7"/>
      <c r="W297" s="7">
        <v>256.32719687999997</v>
      </c>
      <c r="X297" s="19">
        <v>256.32719687999997</v>
      </c>
      <c r="Y297" t="str">
        <f t="shared" si="4"/>
        <v/>
      </c>
    </row>
    <row r="298" spans="1:25" x14ac:dyDescent="0.25">
      <c r="A298" s="5">
        <v>296</v>
      </c>
      <c r="B298" s="2">
        <v>43167</v>
      </c>
      <c r="C298" s="1">
        <v>263.45999999999998</v>
      </c>
      <c r="D298" s="1">
        <v>264.13</v>
      </c>
      <c r="E298" s="1">
        <v>262.37</v>
      </c>
      <c r="F298" s="1">
        <v>263.99</v>
      </c>
      <c r="G298" s="1">
        <f>testdata[[#This Row],[high]]-testdata[[#This Row],[low]]</f>
        <v>1.7599999999999909</v>
      </c>
      <c r="H298" s="1">
        <f>ABS(testdata[[#This Row],[high]]-F297)</f>
        <v>1.4099999999999682</v>
      </c>
      <c r="I298" s="1">
        <f>ABS(testdata[[#This Row],[low]]-F297)</f>
        <v>0.35000000000002274</v>
      </c>
      <c r="J298" s="1">
        <f>MAX(testdata[[#This Row],[H-L]:[|L-pC|]])</f>
        <v>1.7599999999999909</v>
      </c>
      <c r="K298" s="10">
        <f>(K297*20+testdata[[#This Row],[TR]])/21</f>
        <v>3.8289343144934738</v>
      </c>
      <c r="L298" s="1">
        <f>testdata[[#This Row],[close]]+Multiplier*testdata[[#This Row],[ATR]]</f>
        <v>275.47680294348044</v>
      </c>
      <c r="M298" s="1">
        <f>testdata[[#This Row],[close]]-Multiplier*testdata[[#This Row],[ATR]]</f>
        <v>252.50319705651958</v>
      </c>
      <c r="N298" s="1">
        <f>IF(OR(testdata[[#This Row],[UpperE]]&lt;N297,F297&gt;N297),testdata[[#This Row],[UpperE]],N297)</f>
        <v>269.80921984633477</v>
      </c>
      <c r="O298" s="1">
        <f>IF(OR(testdata[[#This Row],[LowerE]]&gt;O297,F297&lt;O297),testdata[[#This Row],[LowerE]],O297)</f>
        <v>256.32719687538668</v>
      </c>
      <c r="P298" s="7">
        <f>IF(S297=N297,testdata[[#This Row],[Upper]],testdata[[#This Row],[Lower]])</f>
        <v>256.32719687538668</v>
      </c>
      <c r="Q298" s="7" t="e">
        <f>IF(testdata[[#This Row],[AtrStop]]=testdata[[#This Row],[Upper]],testdata[[#This Row],[Upper]],NA())</f>
        <v>#N/A</v>
      </c>
      <c r="R298" s="7">
        <f>IF(testdata[[#This Row],[AtrStop]]=testdata[[#This Row],[Lower]],testdata[[#This Row],[Lower]],NA())</f>
        <v>256.32719687538668</v>
      </c>
      <c r="S298" s="19">
        <f>IF(testdata[[#This Row],[close]]&lt;=testdata[[#This Row],[STpot]],testdata[[#This Row],[Upper]],testdata[[#This Row],[Lower]])</f>
        <v>256.32719687538668</v>
      </c>
      <c r="U298" s="2">
        <v>43167</v>
      </c>
      <c r="V298" s="7"/>
      <c r="W298" s="7">
        <v>256.32719687999997</v>
      </c>
      <c r="X298" s="19">
        <v>256.32719687999997</v>
      </c>
      <c r="Y298" t="str">
        <f t="shared" si="4"/>
        <v/>
      </c>
    </row>
    <row r="299" spans="1:25" x14ac:dyDescent="0.25">
      <c r="A299" s="5">
        <v>297</v>
      </c>
      <c r="B299" s="2">
        <v>43168</v>
      </c>
      <c r="C299" s="1">
        <v>265.52999999999997</v>
      </c>
      <c r="D299" s="1">
        <v>268.58999999999997</v>
      </c>
      <c r="E299" s="1">
        <v>265.19</v>
      </c>
      <c r="F299" s="1">
        <v>268.58999999999997</v>
      </c>
      <c r="G299" s="1">
        <f>testdata[[#This Row],[high]]-testdata[[#This Row],[low]]</f>
        <v>3.3999999999999773</v>
      </c>
      <c r="H299" s="1">
        <f>ABS(testdata[[#This Row],[high]]-F298)</f>
        <v>4.5999999999999659</v>
      </c>
      <c r="I299" s="1">
        <f>ABS(testdata[[#This Row],[low]]-F298)</f>
        <v>1.1999999999999886</v>
      </c>
      <c r="J299" s="1">
        <f>MAX(testdata[[#This Row],[H-L]:[|L-pC|]])</f>
        <v>4.5999999999999659</v>
      </c>
      <c r="K299" s="10">
        <f>(K298*20+testdata[[#This Row],[TR]])/21</f>
        <v>3.8656517280890212</v>
      </c>
      <c r="L299" s="1">
        <f>testdata[[#This Row],[close]]+Multiplier*testdata[[#This Row],[ATR]]</f>
        <v>280.18695518426705</v>
      </c>
      <c r="M299" s="1">
        <f>testdata[[#This Row],[close]]-Multiplier*testdata[[#This Row],[ATR]]</f>
        <v>256.9930448157329</v>
      </c>
      <c r="N299" s="1">
        <f>IF(OR(testdata[[#This Row],[UpperE]]&lt;N298,F298&gt;N298),testdata[[#This Row],[UpperE]],N298)</f>
        <v>269.80921984633477</v>
      </c>
      <c r="O299" s="1">
        <f>IF(OR(testdata[[#This Row],[LowerE]]&gt;O298,F298&lt;O298),testdata[[#This Row],[LowerE]],O298)</f>
        <v>256.9930448157329</v>
      </c>
      <c r="P299" s="7">
        <f>IF(S298=N298,testdata[[#This Row],[Upper]],testdata[[#This Row],[Lower]])</f>
        <v>256.9930448157329</v>
      </c>
      <c r="Q299" s="7" t="e">
        <f>IF(testdata[[#This Row],[AtrStop]]=testdata[[#This Row],[Upper]],testdata[[#This Row],[Upper]],NA())</f>
        <v>#N/A</v>
      </c>
      <c r="R299" s="7">
        <f>IF(testdata[[#This Row],[AtrStop]]=testdata[[#This Row],[Lower]],testdata[[#This Row],[Lower]],NA())</f>
        <v>256.9930448157329</v>
      </c>
      <c r="S299" s="19">
        <f>IF(testdata[[#This Row],[close]]&lt;=testdata[[#This Row],[STpot]],testdata[[#This Row],[Upper]],testdata[[#This Row],[Lower]])</f>
        <v>256.9930448157329</v>
      </c>
      <c r="U299" s="2">
        <v>43168</v>
      </c>
      <c r="V299" s="7"/>
      <c r="W299" s="7">
        <v>256.99304482000002</v>
      </c>
      <c r="X299" s="19">
        <v>256.99304482000002</v>
      </c>
      <c r="Y299" t="str">
        <f t="shared" si="4"/>
        <v/>
      </c>
    </row>
    <row r="300" spans="1:25" x14ac:dyDescent="0.25">
      <c r="A300" s="5">
        <v>298</v>
      </c>
      <c r="B300" s="2">
        <v>43171</v>
      </c>
      <c r="C300" s="1">
        <v>268.89999999999998</v>
      </c>
      <c r="D300" s="1">
        <v>269.58999999999997</v>
      </c>
      <c r="E300" s="1">
        <v>267.83</v>
      </c>
      <c r="F300" s="1">
        <v>268.25</v>
      </c>
      <c r="G300" s="1">
        <f>testdata[[#This Row],[high]]-testdata[[#This Row],[low]]</f>
        <v>1.7599999999999909</v>
      </c>
      <c r="H300" s="1">
        <f>ABS(testdata[[#This Row],[high]]-F299)</f>
        <v>1</v>
      </c>
      <c r="I300" s="1">
        <f>ABS(testdata[[#This Row],[low]]-F299)</f>
        <v>0.75999999999999091</v>
      </c>
      <c r="J300" s="1">
        <f>MAX(testdata[[#This Row],[H-L]:[|L-pC|]])</f>
        <v>1.7599999999999909</v>
      </c>
      <c r="K300" s="10">
        <f>(K299*20+testdata[[#This Row],[TR]])/21</f>
        <v>3.76538259818002</v>
      </c>
      <c r="L300" s="1">
        <f>testdata[[#This Row],[close]]+Multiplier*testdata[[#This Row],[ATR]]</f>
        <v>279.54614779454005</v>
      </c>
      <c r="M300" s="1">
        <f>testdata[[#This Row],[close]]-Multiplier*testdata[[#This Row],[ATR]]</f>
        <v>256.95385220545995</v>
      </c>
      <c r="N300" s="1">
        <f>IF(OR(testdata[[#This Row],[UpperE]]&lt;N299,F299&gt;N299),testdata[[#This Row],[UpperE]],N299)</f>
        <v>269.80921984633477</v>
      </c>
      <c r="O300" s="1">
        <f>IF(OR(testdata[[#This Row],[LowerE]]&gt;O299,F299&lt;O299),testdata[[#This Row],[LowerE]],O299)</f>
        <v>256.9930448157329</v>
      </c>
      <c r="P300" s="7">
        <f>IF(S299=N299,testdata[[#This Row],[Upper]],testdata[[#This Row],[Lower]])</f>
        <v>256.9930448157329</v>
      </c>
      <c r="Q300" s="7" t="e">
        <f>IF(testdata[[#This Row],[AtrStop]]=testdata[[#This Row],[Upper]],testdata[[#This Row],[Upper]],NA())</f>
        <v>#N/A</v>
      </c>
      <c r="R300" s="7">
        <f>IF(testdata[[#This Row],[AtrStop]]=testdata[[#This Row],[Lower]],testdata[[#This Row],[Lower]],NA())</f>
        <v>256.9930448157329</v>
      </c>
      <c r="S300" s="19">
        <f>IF(testdata[[#This Row],[close]]&lt;=testdata[[#This Row],[STpot]],testdata[[#This Row],[Upper]],testdata[[#This Row],[Lower]])</f>
        <v>256.9930448157329</v>
      </c>
      <c r="U300" s="2">
        <v>43171</v>
      </c>
      <c r="V300" s="7"/>
      <c r="W300" s="7">
        <v>256.99304482000002</v>
      </c>
      <c r="X300" s="19">
        <v>256.99304482000002</v>
      </c>
      <c r="Y300" t="str">
        <f t="shared" si="4"/>
        <v/>
      </c>
    </row>
    <row r="301" spans="1:25" x14ac:dyDescent="0.25">
      <c r="A301" s="5">
        <v>299</v>
      </c>
      <c r="B301" s="2">
        <v>43172</v>
      </c>
      <c r="C301" s="1">
        <v>269.52</v>
      </c>
      <c r="D301" s="1">
        <v>270.07</v>
      </c>
      <c r="E301" s="1">
        <v>265.85000000000002</v>
      </c>
      <c r="F301" s="1">
        <v>266.52</v>
      </c>
      <c r="G301" s="1">
        <f>testdata[[#This Row],[high]]-testdata[[#This Row],[low]]</f>
        <v>4.2199999999999704</v>
      </c>
      <c r="H301" s="1">
        <f>ABS(testdata[[#This Row],[high]]-F300)</f>
        <v>1.8199999999999932</v>
      </c>
      <c r="I301" s="1">
        <f>ABS(testdata[[#This Row],[low]]-F300)</f>
        <v>2.3999999999999773</v>
      </c>
      <c r="J301" s="1">
        <f>MAX(testdata[[#This Row],[H-L]:[|L-pC|]])</f>
        <v>4.2199999999999704</v>
      </c>
      <c r="K301" s="10">
        <f>(K300*20+testdata[[#This Row],[TR]])/21</f>
        <v>3.7870310458857315</v>
      </c>
      <c r="L301" s="1">
        <f>testdata[[#This Row],[close]]+Multiplier*testdata[[#This Row],[ATR]]</f>
        <v>277.88109313765716</v>
      </c>
      <c r="M301" s="1">
        <f>testdata[[#This Row],[close]]-Multiplier*testdata[[#This Row],[ATR]]</f>
        <v>255.15890686234277</v>
      </c>
      <c r="N301" s="1">
        <f>IF(OR(testdata[[#This Row],[UpperE]]&lt;N300,F300&gt;N300),testdata[[#This Row],[UpperE]],N300)</f>
        <v>269.80921984633477</v>
      </c>
      <c r="O301" s="1">
        <f>IF(OR(testdata[[#This Row],[LowerE]]&gt;O300,F300&lt;O300),testdata[[#This Row],[LowerE]],O300)</f>
        <v>256.9930448157329</v>
      </c>
      <c r="P301" s="7">
        <f>IF(S300=N300,testdata[[#This Row],[Upper]],testdata[[#This Row],[Lower]])</f>
        <v>256.9930448157329</v>
      </c>
      <c r="Q301" s="7" t="e">
        <f>IF(testdata[[#This Row],[AtrStop]]=testdata[[#This Row],[Upper]],testdata[[#This Row],[Upper]],NA())</f>
        <v>#N/A</v>
      </c>
      <c r="R301" s="7">
        <f>IF(testdata[[#This Row],[AtrStop]]=testdata[[#This Row],[Lower]],testdata[[#This Row],[Lower]],NA())</f>
        <v>256.9930448157329</v>
      </c>
      <c r="S301" s="19">
        <f>IF(testdata[[#This Row],[close]]&lt;=testdata[[#This Row],[STpot]],testdata[[#This Row],[Upper]],testdata[[#This Row],[Lower]])</f>
        <v>256.9930448157329</v>
      </c>
      <c r="U301" s="2">
        <v>43172</v>
      </c>
      <c r="V301" s="7"/>
      <c r="W301" s="7">
        <v>256.99304482000002</v>
      </c>
      <c r="X301" s="19">
        <v>256.99304482000002</v>
      </c>
      <c r="Y301" t="str">
        <f t="shared" si="4"/>
        <v/>
      </c>
    </row>
    <row r="302" spans="1:25" x14ac:dyDescent="0.25">
      <c r="A302" s="5">
        <v>300</v>
      </c>
      <c r="B302" s="2">
        <v>43173</v>
      </c>
      <c r="C302" s="1">
        <v>267.57</v>
      </c>
      <c r="D302" s="1">
        <v>267.77</v>
      </c>
      <c r="E302" s="1">
        <v>264.54000000000002</v>
      </c>
      <c r="F302" s="1">
        <v>265.14999999999998</v>
      </c>
      <c r="G302" s="1">
        <f>testdata[[#This Row],[high]]-testdata[[#This Row],[low]]</f>
        <v>3.2299999999999613</v>
      </c>
      <c r="H302" s="1">
        <f>ABS(testdata[[#This Row],[high]]-F301)</f>
        <v>1.25</v>
      </c>
      <c r="I302" s="1">
        <f>ABS(testdata[[#This Row],[low]]-F301)</f>
        <v>1.9799999999999613</v>
      </c>
      <c r="J302" s="1">
        <f>MAX(testdata[[#This Row],[H-L]:[|L-pC|]])</f>
        <v>3.2299999999999613</v>
      </c>
      <c r="K302" s="10">
        <f>(K301*20+testdata[[#This Row],[TR]])/21</f>
        <v>3.7605057579864094</v>
      </c>
      <c r="L302" s="1">
        <f>testdata[[#This Row],[close]]+Multiplier*testdata[[#This Row],[ATR]]</f>
        <v>276.43151727395923</v>
      </c>
      <c r="M302" s="1">
        <f>testdata[[#This Row],[close]]-Multiplier*testdata[[#This Row],[ATR]]</f>
        <v>253.86848272604075</v>
      </c>
      <c r="N302" s="1">
        <f>IF(OR(testdata[[#This Row],[UpperE]]&lt;N301,F301&gt;N301),testdata[[#This Row],[UpperE]],N301)</f>
        <v>269.80921984633477</v>
      </c>
      <c r="O302" s="1">
        <f>IF(OR(testdata[[#This Row],[LowerE]]&gt;O301,F301&lt;O301),testdata[[#This Row],[LowerE]],O301)</f>
        <v>256.9930448157329</v>
      </c>
      <c r="P302" s="7">
        <f>IF(S301=N301,testdata[[#This Row],[Upper]],testdata[[#This Row],[Lower]])</f>
        <v>256.9930448157329</v>
      </c>
      <c r="Q302" s="7" t="e">
        <f>IF(testdata[[#This Row],[AtrStop]]=testdata[[#This Row],[Upper]],testdata[[#This Row],[Upper]],NA())</f>
        <v>#N/A</v>
      </c>
      <c r="R302" s="7">
        <f>IF(testdata[[#This Row],[AtrStop]]=testdata[[#This Row],[Lower]],testdata[[#This Row],[Lower]],NA())</f>
        <v>256.9930448157329</v>
      </c>
      <c r="S302" s="19">
        <f>IF(testdata[[#This Row],[close]]&lt;=testdata[[#This Row],[STpot]],testdata[[#This Row],[Upper]],testdata[[#This Row],[Lower]])</f>
        <v>256.9930448157329</v>
      </c>
      <c r="U302" s="2">
        <v>43173</v>
      </c>
      <c r="V302" s="7"/>
      <c r="W302" s="7">
        <v>256.99304482000002</v>
      </c>
      <c r="X302" s="19">
        <v>256.99304482000002</v>
      </c>
      <c r="Y302" t="str">
        <f t="shared" si="4"/>
        <v/>
      </c>
    </row>
    <row r="303" spans="1:25" x14ac:dyDescent="0.25">
      <c r="A303" s="5">
        <v>301</v>
      </c>
      <c r="B303" s="2">
        <v>43174</v>
      </c>
      <c r="C303" s="1">
        <v>265.70999999999998</v>
      </c>
      <c r="D303" s="1">
        <v>266.41000000000003</v>
      </c>
      <c r="E303" s="1">
        <v>264.31</v>
      </c>
      <c r="F303" s="1">
        <v>264.86</v>
      </c>
      <c r="G303" s="1">
        <f>testdata[[#This Row],[high]]-testdata[[#This Row],[low]]</f>
        <v>2.1000000000000227</v>
      </c>
      <c r="H303" s="1">
        <f>ABS(testdata[[#This Row],[high]]-F302)</f>
        <v>1.2600000000000477</v>
      </c>
      <c r="I303" s="1">
        <f>ABS(testdata[[#This Row],[low]]-F302)</f>
        <v>0.83999999999997499</v>
      </c>
      <c r="J303" s="1">
        <f>MAX(testdata[[#This Row],[H-L]:[|L-pC|]])</f>
        <v>2.1000000000000227</v>
      </c>
      <c r="K303" s="10">
        <f>(K302*20+testdata[[#This Row],[TR]])/21</f>
        <v>3.6814340552251528</v>
      </c>
      <c r="L303" s="1">
        <f>testdata[[#This Row],[close]]+Multiplier*testdata[[#This Row],[ATR]]</f>
        <v>275.90430216567546</v>
      </c>
      <c r="M303" s="1">
        <f>testdata[[#This Row],[close]]-Multiplier*testdata[[#This Row],[ATR]]</f>
        <v>253.81569783432457</v>
      </c>
      <c r="N303" s="1">
        <f>IF(OR(testdata[[#This Row],[UpperE]]&lt;N302,F302&gt;N302),testdata[[#This Row],[UpperE]],N302)</f>
        <v>269.80921984633477</v>
      </c>
      <c r="O303" s="1">
        <f>IF(OR(testdata[[#This Row],[LowerE]]&gt;O302,F302&lt;O302),testdata[[#This Row],[LowerE]],O302)</f>
        <v>256.9930448157329</v>
      </c>
      <c r="P303" s="7">
        <f>IF(S302=N302,testdata[[#This Row],[Upper]],testdata[[#This Row],[Lower]])</f>
        <v>256.9930448157329</v>
      </c>
      <c r="Q303" s="7" t="e">
        <f>IF(testdata[[#This Row],[AtrStop]]=testdata[[#This Row],[Upper]],testdata[[#This Row],[Upper]],NA())</f>
        <v>#N/A</v>
      </c>
      <c r="R303" s="7">
        <f>IF(testdata[[#This Row],[AtrStop]]=testdata[[#This Row],[Lower]],testdata[[#This Row],[Lower]],NA())</f>
        <v>256.9930448157329</v>
      </c>
      <c r="S303" s="19">
        <f>IF(testdata[[#This Row],[close]]&lt;=testdata[[#This Row],[STpot]],testdata[[#This Row],[Upper]],testdata[[#This Row],[Lower]])</f>
        <v>256.9930448157329</v>
      </c>
      <c r="U303" s="2">
        <v>43174</v>
      </c>
      <c r="V303" s="7"/>
      <c r="W303" s="7">
        <v>256.99304482000002</v>
      </c>
      <c r="X303" s="19">
        <v>256.99304482000002</v>
      </c>
      <c r="Y303" t="str">
        <f t="shared" si="4"/>
        <v/>
      </c>
    </row>
    <row r="304" spans="1:25" x14ac:dyDescent="0.25">
      <c r="A304" s="5">
        <v>302</v>
      </c>
      <c r="B304" s="2">
        <v>43175</v>
      </c>
      <c r="C304" s="1">
        <v>265.44</v>
      </c>
      <c r="D304" s="1">
        <v>266.3</v>
      </c>
      <c r="E304" s="1">
        <v>265.08999999999997</v>
      </c>
      <c r="F304" s="1">
        <v>265.14999999999998</v>
      </c>
      <c r="G304" s="1">
        <f>testdata[[#This Row],[high]]-testdata[[#This Row],[low]]</f>
        <v>1.2100000000000364</v>
      </c>
      <c r="H304" s="1">
        <f>ABS(testdata[[#This Row],[high]]-F303)</f>
        <v>1.4399999999999977</v>
      </c>
      <c r="I304" s="1">
        <f>ABS(testdata[[#This Row],[low]]-F303)</f>
        <v>0.22999999999996135</v>
      </c>
      <c r="J304" s="1">
        <f>MAX(testdata[[#This Row],[H-L]:[|L-pC|]])</f>
        <v>1.4399999999999977</v>
      </c>
      <c r="K304" s="10">
        <f>(K303*20+testdata[[#This Row],[TR]])/21</f>
        <v>3.5746991002144313</v>
      </c>
      <c r="L304" s="1">
        <f>testdata[[#This Row],[close]]+Multiplier*testdata[[#This Row],[ATR]]</f>
        <v>275.87409730064326</v>
      </c>
      <c r="M304" s="1">
        <f>testdata[[#This Row],[close]]-Multiplier*testdata[[#This Row],[ATR]]</f>
        <v>254.4259026993567</v>
      </c>
      <c r="N304" s="1">
        <f>IF(OR(testdata[[#This Row],[UpperE]]&lt;N303,F303&gt;N303),testdata[[#This Row],[UpperE]],N303)</f>
        <v>269.80921984633477</v>
      </c>
      <c r="O304" s="1">
        <f>IF(OR(testdata[[#This Row],[LowerE]]&gt;O303,F303&lt;O303),testdata[[#This Row],[LowerE]],O303)</f>
        <v>256.9930448157329</v>
      </c>
      <c r="P304" s="7">
        <f>IF(S303=N303,testdata[[#This Row],[Upper]],testdata[[#This Row],[Lower]])</f>
        <v>256.9930448157329</v>
      </c>
      <c r="Q304" s="7" t="e">
        <f>IF(testdata[[#This Row],[AtrStop]]=testdata[[#This Row],[Upper]],testdata[[#This Row],[Upper]],NA())</f>
        <v>#N/A</v>
      </c>
      <c r="R304" s="7">
        <f>IF(testdata[[#This Row],[AtrStop]]=testdata[[#This Row],[Lower]],testdata[[#This Row],[Lower]],NA())</f>
        <v>256.9930448157329</v>
      </c>
      <c r="S304" s="19">
        <f>IF(testdata[[#This Row],[close]]&lt;=testdata[[#This Row],[STpot]],testdata[[#This Row],[Upper]],testdata[[#This Row],[Lower]])</f>
        <v>256.9930448157329</v>
      </c>
      <c r="U304" s="2">
        <v>43175</v>
      </c>
      <c r="V304" s="7"/>
      <c r="W304" s="7">
        <v>256.99304482000002</v>
      </c>
      <c r="X304" s="19">
        <v>256.99304482000002</v>
      </c>
      <c r="Y304" t="str">
        <f t="shared" si="4"/>
        <v/>
      </c>
    </row>
    <row r="305" spans="1:25" x14ac:dyDescent="0.25">
      <c r="A305" s="5">
        <v>303</v>
      </c>
      <c r="B305" s="2">
        <v>43178</v>
      </c>
      <c r="C305" s="1">
        <v>264.32</v>
      </c>
      <c r="D305" s="1">
        <v>265.33999999999997</v>
      </c>
      <c r="E305" s="1">
        <v>259.75</v>
      </c>
      <c r="F305" s="1">
        <v>261.56</v>
      </c>
      <c r="G305" s="1">
        <f>testdata[[#This Row],[high]]-testdata[[#This Row],[low]]</f>
        <v>5.589999999999975</v>
      </c>
      <c r="H305" s="1">
        <f>ABS(testdata[[#This Row],[high]]-F304)</f>
        <v>0.18999999999999773</v>
      </c>
      <c r="I305" s="1">
        <f>ABS(testdata[[#This Row],[low]]-F304)</f>
        <v>5.3999999999999773</v>
      </c>
      <c r="J305" s="1">
        <f>MAX(testdata[[#This Row],[H-L]:[|L-pC|]])</f>
        <v>5.589999999999975</v>
      </c>
      <c r="K305" s="10">
        <f>(K304*20+testdata[[#This Row],[TR]])/21</f>
        <v>3.6706658097280287</v>
      </c>
      <c r="L305" s="1">
        <f>testdata[[#This Row],[close]]+Multiplier*testdata[[#This Row],[ATR]]</f>
        <v>272.57199742918408</v>
      </c>
      <c r="M305" s="1">
        <f>testdata[[#This Row],[close]]-Multiplier*testdata[[#This Row],[ATR]]</f>
        <v>250.54800257081592</v>
      </c>
      <c r="N305" s="1">
        <f>IF(OR(testdata[[#This Row],[UpperE]]&lt;N304,F304&gt;N304),testdata[[#This Row],[UpperE]],N304)</f>
        <v>269.80921984633477</v>
      </c>
      <c r="O305" s="1">
        <f>IF(OR(testdata[[#This Row],[LowerE]]&gt;O304,F304&lt;O304),testdata[[#This Row],[LowerE]],O304)</f>
        <v>256.9930448157329</v>
      </c>
      <c r="P305" s="7">
        <f>IF(S304=N304,testdata[[#This Row],[Upper]],testdata[[#This Row],[Lower]])</f>
        <v>256.9930448157329</v>
      </c>
      <c r="Q305" s="7" t="e">
        <f>IF(testdata[[#This Row],[AtrStop]]=testdata[[#This Row],[Upper]],testdata[[#This Row],[Upper]],NA())</f>
        <v>#N/A</v>
      </c>
      <c r="R305" s="7">
        <f>IF(testdata[[#This Row],[AtrStop]]=testdata[[#This Row],[Lower]],testdata[[#This Row],[Lower]],NA())</f>
        <v>256.9930448157329</v>
      </c>
      <c r="S305" s="19">
        <f>IF(testdata[[#This Row],[close]]&lt;=testdata[[#This Row],[STpot]],testdata[[#This Row],[Upper]],testdata[[#This Row],[Lower]])</f>
        <v>256.9930448157329</v>
      </c>
      <c r="U305" s="2">
        <v>43178</v>
      </c>
      <c r="V305" s="7"/>
      <c r="W305" s="7">
        <v>256.99304482000002</v>
      </c>
      <c r="X305" s="19">
        <v>256.99304482000002</v>
      </c>
      <c r="Y305" t="str">
        <f t="shared" si="4"/>
        <v/>
      </c>
    </row>
    <row r="306" spans="1:25" x14ac:dyDescent="0.25">
      <c r="A306" s="5">
        <v>304</v>
      </c>
      <c r="B306" s="2">
        <v>43179</v>
      </c>
      <c r="C306" s="1">
        <v>261.99</v>
      </c>
      <c r="D306" s="1">
        <v>262.7</v>
      </c>
      <c r="E306" s="1">
        <v>261.26</v>
      </c>
      <c r="F306" s="1">
        <v>262</v>
      </c>
      <c r="G306" s="1">
        <f>testdata[[#This Row],[high]]-testdata[[#This Row],[low]]</f>
        <v>1.4399999999999977</v>
      </c>
      <c r="H306" s="1">
        <f>ABS(testdata[[#This Row],[high]]-F305)</f>
        <v>1.1399999999999864</v>
      </c>
      <c r="I306" s="1">
        <f>ABS(testdata[[#This Row],[low]]-F305)</f>
        <v>0.30000000000001137</v>
      </c>
      <c r="J306" s="1">
        <f>MAX(testdata[[#This Row],[H-L]:[|L-pC|]])</f>
        <v>1.4399999999999977</v>
      </c>
      <c r="K306" s="10">
        <f>(K305*20+testdata[[#This Row],[TR]])/21</f>
        <v>3.5644436283124086</v>
      </c>
      <c r="L306" s="1">
        <f>testdata[[#This Row],[close]]+Multiplier*testdata[[#This Row],[ATR]]</f>
        <v>272.69333088493721</v>
      </c>
      <c r="M306" s="1">
        <f>testdata[[#This Row],[close]]-Multiplier*testdata[[#This Row],[ATR]]</f>
        <v>251.30666911506279</v>
      </c>
      <c r="N306" s="1">
        <f>IF(OR(testdata[[#This Row],[UpperE]]&lt;N305,F305&gt;N305),testdata[[#This Row],[UpperE]],N305)</f>
        <v>269.80921984633477</v>
      </c>
      <c r="O306" s="1">
        <f>IF(OR(testdata[[#This Row],[LowerE]]&gt;O305,F305&lt;O305),testdata[[#This Row],[LowerE]],O305)</f>
        <v>256.9930448157329</v>
      </c>
      <c r="P306" s="7">
        <f>IF(S305=N305,testdata[[#This Row],[Upper]],testdata[[#This Row],[Lower]])</f>
        <v>256.9930448157329</v>
      </c>
      <c r="Q306" s="7" t="e">
        <f>IF(testdata[[#This Row],[AtrStop]]=testdata[[#This Row],[Upper]],testdata[[#This Row],[Upper]],NA())</f>
        <v>#N/A</v>
      </c>
      <c r="R306" s="7">
        <f>IF(testdata[[#This Row],[AtrStop]]=testdata[[#This Row],[Lower]],testdata[[#This Row],[Lower]],NA())</f>
        <v>256.9930448157329</v>
      </c>
      <c r="S306" s="19">
        <f>IF(testdata[[#This Row],[close]]&lt;=testdata[[#This Row],[STpot]],testdata[[#This Row],[Upper]],testdata[[#This Row],[Lower]])</f>
        <v>256.9930448157329</v>
      </c>
      <c r="U306" s="2">
        <v>43179</v>
      </c>
      <c r="V306" s="7"/>
      <c r="W306" s="7">
        <v>256.99304482000002</v>
      </c>
      <c r="X306" s="19">
        <v>256.99304482000002</v>
      </c>
      <c r="Y306" t="str">
        <f t="shared" si="4"/>
        <v/>
      </c>
    </row>
    <row r="307" spans="1:25" x14ac:dyDescent="0.25">
      <c r="A307" s="5">
        <v>305</v>
      </c>
      <c r="B307" s="2">
        <v>43180</v>
      </c>
      <c r="C307" s="1">
        <v>261.95999999999998</v>
      </c>
      <c r="D307" s="1">
        <v>264.25</v>
      </c>
      <c r="E307" s="1">
        <v>261.27</v>
      </c>
      <c r="F307" s="1">
        <v>261.5</v>
      </c>
      <c r="G307" s="1">
        <f>testdata[[#This Row],[high]]-testdata[[#This Row],[low]]</f>
        <v>2.9800000000000182</v>
      </c>
      <c r="H307" s="1">
        <f>ABS(testdata[[#This Row],[high]]-F306)</f>
        <v>2.25</v>
      </c>
      <c r="I307" s="1">
        <f>ABS(testdata[[#This Row],[low]]-F306)</f>
        <v>0.73000000000001819</v>
      </c>
      <c r="J307" s="1">
        <f>MAX(testdata[[#This Row],[H-L]:[|L-pC|]])</f>
        <v>2.9800000000000182</v>
      </c>
      <c r="K307" s="10">
        <f>(K306*20+testdata[[#This Row],[TR]])/21</f>
        <v>3.536612979345152</v>
      </c>
      <c r="L307" s="1">
        <f>testdata[[#This Row],[close]]+Multiplier*testdata[[#This Row],[ATR]]</f>
        <v>272.10983893803547</v>
      </c>
      <c r="M307" s="1">
        <f>testdata[[#This Row],[close]]-Multiplier*testdata[[#This Row],[ATR]]</f>
        <v>250.89016106196453</v>
      </c>
      <c r="N307" s="1">
        <f>IF(OR(testdata[[#This Row],[UpperE]]&lt;N306,F306&gt;N306),testdata[[#This Row],[UpperE]],N306)</f>
        <v>269.80921984633477</v>
      </c>
      <c r="O307" s="1">
        <f>IF(OR(testdata[[#This Row],[LowerE]]&gt;O306,F306&lt;O306),testdata[[#This Row],[LowerE]],O306)</f>
        <v>256.9930448157329</v>
      </c>
      <c r="P307" s="7">
        <f>IF(S306=N306,testdata[[#This Row],[Upper]],testdata[[#This Row],[Lower]])</f>
        <v>256.9930448157329</v>
      </c>
      <c r="Q307" s="7" t="e">
        <f>IF(testdata[[#This Row],[AtrStop]]=testdata[[#This Row],[Upper]],testdata[[#This Row],[Upper]],NA())</f>
        <v>#N/A</v>
      </c>
      <c r="R307" s="7">
        <f>IF(testdata[[#This Row],[AtrStop]]=testdata[[#This Row],[Lower]],testdata[[#This Row],[Lower]],NA())</f>
        <v>256.9930448157329</v>
      </c>
      <c r="S307" s="19">
        <f>IF(testdata[[#This Row],[close]]&lt;=testdata[[#This Row],[STpot]],testdata[[#This Row],[Upper]],testdata[[#This Row],[Lower]])</f>
        <v>256.9930448157329</v>
      </c>
      <c r="U307" s="2">
        <v>43180</v>
      </c>
      <c r="V307" s="7"/>
      <c r="W307" s="7">
        <v>256.99304482000002</v>
      </c>
      <c r="X307" s="19">
        <v>256.99304482000002</v>
      </c>
      <c r="Y307" t="str">
        <f t="shared" si="4"/>
        <v/>
      </c>
    </row>
    <row r="308" spans="1:25" x14ac:dyDescent="0.25">
      <c r="A308" s="5">
        <v>306</v>
      </c>
      <c r="B308" s="2">
        <v>43181</v>
      </c>
      <c r="C308" s="1">
        <v>259.06</v>
      </c>
      <c r="D308" s="1">
        <v>259.99</v>
      </c>
      <c r="E308" s="1">
        <v>254.66</v>
      </c>
      <c r="F308" s="1">
        <v>254.96</v>
      </c>
      <c r="G308" s="1">
        <f>testdata[[#This Row],[high]]-testdata[[#This Row],[low]]</f>
        <v>5.3300000000000125</v>
      </c>
      <c r="H308" s="1">
        <f>ABS(testdata[[#This Row],[high]]-F307)</f>
        <v>1.5099999999999909</v>
      </c>
      <c r="I308" s="1">
        <f>ABS(testdata[[#This Row],[low]]-F307)</f>
        <v>6.8400000000000034</v>
      </c>
      <c r="J308" s="1">
        <f>MAX(testdata[[#This Row],[H-L]:[|L-pC|]])</f>
        <v>6.8400000000000034</v>
      </c>
      <c r="K308" s="10">
        <f>(K307*20+testdata[[#This Row],[TR]])/21</f>
        <v>3.6939171231858592</v>
      </c>
      <c r="L308" s="1">
        <f>testdata[[#This Row],[close]]+Multiplier*testdata[[#This Row],[ATR]]</f>
        <v>266.04175136955757</v>
      </c>
      <c r="M308" s="1">
        <f>testdata[[#This Row],[close]]-Multiplier*testdata[[#This Row],[ATR]]</f>
        <v>243.87824863044244</v>
      </c>
      <c r="N308" s="1">
        <f>IF(OR(testdata[[#This Row],[UpperE]]&lt;N307,F307&gt;N307),testdata[[#This Row],[UpperE]],N307)</f>
        <v>266.04175136955757</v>
      </c>
      <c r="O308" s="1">
        <f>IF(OR(testdata[[#This Row],[LowerE]]&gt;O307,F307&lt;O307),testdata[[#This Row],[LowerE]],O307)</f>
        <v>256.9930448157329</v>
      </c>
      <c r="P308" s="7">
        <f>IF(S307=N307,testdata[[#This Row],[Upper]],testdata[[#This Row],[Lower]])</f>
        <v>256.9930448157329</v>
      </c>
      <c r="Q308" s="7">
        <f>IF(testdata[[#This Row],[AtrStop]]=testdata[[#This Row],[Upper]],testdata[[#This Row],[Upper]],NA())</f>
        <v>266.04175136955757</v>
      </c>
      <c r="R308" s="7" t="e">
        <f>IF(testdata[[#This Row],[AtrStop]]=testdata[[#This Row],[Lower]],testdata[[#This Row],[Lower]],NA())</f>
        <v>#N/A</v>
      </c>
      <c r="S308" s="19">
        <f>IF(testdata[[#This Row],[close]]&lt;=testdata[[#This Row],[STpot]],testdata[[#This Row],[Upper]],testdata[[#This Row],[Lower]])</f>
        <v>266.04175136955757</v>
      </c>
      <c r="U308" s="2">
        <v>43181</v>
      </c>
      <c r="V308" s="7">
        <v>266.04175136999999</v>
      </c>
      <c r="W308" s="7"/>
      <c r="X308" s="19">
        <v>266.04175136999999</v>
      </c>
      <c r="Y308" t="str">
        <f t="shared" si="4"/>
        <v/>
      </c>
    </row>
    <row r="309" spans="1:25" x14ac:dyDescent="0.25">
      <c r="A309" s="5">
        <v>307</v>
      </c>
      <c r="B309" s="2">
        <v>43182</v>
      </c>
      <c r="C309" s="1">
        <v>255.45</v>
      </c>
      <c r="D309" s="1">
        <v>256.27</v>
      </c>
      <c r="E309" s="1">
        <v>249.32</v>
      </c>
      <c r="F309" s="1">
        <v>249.53</v>
      </c>
      <c r="G309" s="1">
        <f>testdata[[#This Row],[high]]-testdata[[#This Row],[low]]</f>
        <v>6.9499999999999886</v>
      </c>
      <c r="H309" s="1">
        <f>ABS(testdata[[#This Row],[high]]-F308)</f>
        <v>1.3099999999999739</v>
      </c>
      <c r="I309" s="1">
        <f>ABS(testdata[[#This Row],[low]]-F308)</f>
        <v>5.6400000000000148</v>
      </c>
      <c r="J309" s="1">
        <f>MAX(testdata[[#This Row],[H-L]:[|L-pC|]])</f>
        <v>6.9499999999999886</v>
      </c>
      <c r="K309" s="10">
        <f>(K308*20+testdata[[#This Row],[TR]])/21</f>
        <v>3.8489686887484371</v>
      </c>
      <c r="L309" s="1">
        <f>testdata[[#This Row],[close]]+Multiplier*testdata[[#This Row],[ATR]]</f>
        <v>261.07690606624533</v>
      </c>
      <c r="M309" s="1">
        <f>testdata[[#This Row],[close]]-Multiplier*testdata[[#This Row],[ATR]]</f>
        <v>237.9830939337547</v>
      </c>
      <c r="N309" s="1">
        <f>IF(OR(testdata[[#This Row],[UpperE]]&lt;N308,F308&gt;N308),testdata[[#This Row],[UpperE]],N308)</f>
        <v>261.07690606624533</v>
      </c>
      <c r="O309" s="1">
        <f>IF(OR(testdata[[#This Row],[LowerE]]&gt;O308,F308&lt;O308),testdata[[#This Row],[LowerE]],O308)</f>
        <v>237.9830939337547</v>
      </c>
      <c r="P309" s="7">
        <f>IF(S308=N308,testdata[[#This Row],[Upper]],testdata[[#This Row],[Lower]])</f>
        <v>261.07690606624533</v>
      </c>
      <c r="Q309" s="7">
        <f>IF(testdata[[#This Row],[AtrStop]]=testdata[[#This Row],[Upper]],testdata[[#This Row],[Upper]],NA())</f>
        <v>261.07690606624533</v>
      </c>
      <c r="R309" s="7" t="e">
        <f>IF(testdata[[#This Row],[AtrStop]]=testdata[[#This Row],[Lower]],testdata[[#This Row],[Lower]],NA())</f>
        <v>#N/A</v>
      </c>
      <c r="S309" s="19">
        <f>IF(testdata[[#This Row],[close]]&lt;=testdata[[#This Row],[STpot]],testdata[[#This Row],[Upper]],testdata[[#This Row],[Lower]])</f>
        <v>261.07690606624533</v>
      </c>
      <c r="U309" s="2">
        <v>43182</v>
      </c>
      <c r="V309" s="7">
        <v>261.07690607000001</v>
      </c>
      <c r="W309" s="7"/>
      <c r="X309" s="19">
        <v>261.07690607000001</v>
      </c>
      <c r="Y309" t="str">
        <f t="shared" si="4"/>
        <v/>
      </c>
    </row>
    <row r="310" spans="1:25" x14ac:dyDescent="0.25">
      <c r="A310" s="5">
        <v>308</v>
      </c>
      <c r="B310" s="2">
        <v>43185</v>
      </c>
      <c r="C310" s="1">
        <v>253.48</v>
      </c>
      <c r="D310" s="1">
        <v>256.67</v>
      </c>
      <c r="E310" s="1">
        <v>250.84</v>
      </c>
      <c r="F310" s="1">
        <v>256.36</v>
      </c>
      <c r="G310" s="1">
        <f>testdata[[#This Row],[high]]-testdata[[#This Row],[low]]</f>
        <v>5.8300000000000125</v>
      </c>
      <c r="H310" s="1">
        <f>ABS(testdata[[#This Row],[high]]-F309)</f>
        <v>7.1400000000000148</v>
      </c>
      <c r="I310" s="1">
        <f>ABS(testdata[[#This Row],[low]]-F309)</f>
        <v>1.3100000000000023</v>
      </c>
      <c r="J310" s="1">
        <f>MAX(testdata[[#This Row],[H-L]:[|L-pC|]])</f>
        <v>7.1400000000000148</v>
      </c>
      <c r="K310" s="10">
        <f>(K309*20+testdata[[#This Row],[TR]])/21</f>
        <v>4.0056844654747028</v>
      </c>
      <c r="L310" s="1">
        <f>testdata[[#This Row],[close]]+Multiplier*testdata[[#This Row],[ATR]]</f>
        <v>268.37705339642412</v>
      </c>
      <c r="M310" s="1">
        <f>testdata[[#This Row],[close]]-Multiplier*testdata[[#This Row],[ATR]]</f>
        <v>244.34294660357591</v>
      </c>
      <c r="N310" s="1">
        <f>IF(OR(testdata[[#This Row],[UpperE]]&lt;N309,F309&gt;N309),testdata[[#This Row],[UpperE]],N309)</f>
        <v>261.07690606624533</v>
      </c>
      <c r="O310" s="1">
        <f>IF(OR(testdata[[#This Row],[LowerE]]&gt;O309,F309&lt;O309),testdata[[#This Row],[LowerE]],O309)</f>
        <v>244.34294660357591</v>
      </c>
      <c r="P310" s="7">
        <f>IF(S309=N309,testdata[[#This Row],[Upper]],testdata[[#This Row],[Lower]])</f>
        <v>261.07690606624533</v>
      </c>
      <c r="Q310" s="7">
        <f>IF(testdata[[#This Row],[AtrStop]]=testdata[[#This Row],[Upper]],testdata[[#This Row],[Upper]],NA())</f>
        <v>261.07690606624533</v>
      </c>
      <c r="R310" s="7" t="e">
        <f>IF(testdata[[#This Row],[AtrStop]]=testdata[[#This Row],[Lower]],testdata[[#This Row],[Lower]],NA())</f>
        <v>#N/A</v>
      </c>
      <c r="S310" s="19">
        <f>IF(testdata[[#This Row],[close]]&lt;=testdata[[#This Row],[STpot]],testdata[[#This Row],[Upper]],testdata[[#This Row],[Lower]])</f>
        <v>261.07690606624533</v>
      </c>
      <c r="U310" s="2">
        <v>43185</v>
      </c>
      <c r="V310" s="7">
        <v>261.07690607000001</v>
      </c>
      <c r="W310" s="7"/>
      <c r="X310" s="19">
        <v>261.07690607000001</v>
      </c>
      <c r="Y310" t="str">
        <f t="shared" si="4"/>
        <v/>
      </c>
    </row>
    <row r="311" spans="1:25" x14ac:dyDescent="0.25">
      <c r="A311" s="5">
        <v>309</v>
      </c>
      <c r="B311" s="2">
        <v>43186</v>
      </c>
      <c r="C311" s="1">
        <v>257.38</v>
      </c>
      <c r="D311" s="1">
        <v>257.95999999999998</v>
      </c>
      <c r="E311" s="1">
        <v>250.29</v>
      </c>
      <c r="F311" s="1">
        <v>252</v>
      </c>
      <c r="G311" s="1">
        <f>testdata[[#This Row],[high]]-testdata[[#This Row],[low]]</f>
        <v>7.6699999999999875</v>
      </c>
      <c r="H311" s="1">
        <f>ABS(testdata[[#This Row],[high]]-F310)</f>
        <v>1.5999999999999659</v>
      </c>
      <c r="I311" s="1">
        <f>ABS(testdata[[#This Row],[low]]-F310)</f>
        <v>6.0700000000000216</v>
      </c>
      <c r="J311" s="1">
        <f>MAX(testdata[[#This Row],[H-L]:[|L-pC|]])</f>
        <v>7.6699999999999875</v>
      </c>
      <c r="K311" s="10">
        <f>(K310*20+testdata[[#This Row],[TR]])/21</f>
        <v>4.1801756814044779</v>
      </c>
      <c r="L311" s="1">
        <f>testdata[[#This Row],[close]]+Multiplier*testdata[[#This Row],[ATR]]</f>
        <v>264.54052704421343</v>
      </c>
      <c r="M311" s="1">
        <f>testdata[[#This Row],[close]]-Multiplier*testdata[[#This Row],[ATR]]</f>
        <v>239.45947295578657</v>
      </c>
      <c r="N311" s="1">
        <f>IF(OR(testdata[[#This Row],[UpperE]]&lt;N310,F310&gt;N310),testdata[[#This Row],[UpperE]],N310)</f>
        <v>261.07690606624533</v>
      </c>
      <c r="O311" s="1">
        <f>IF(OR(testdata[[#This Row],[LowerE]]&gt;O310,F310&lt;O310),testdata[[#This Row],[LowerE]],O310)</f>
        <v>244.34294660357591</v>
      </c>
      <c r="P311" s="7">
        <f>IF(S310=N310,testdata[[#This Row],[Upper]],testdata[[#This Row],[Lower]])</f>
        <v>261.07690606624533</v>
      </c>
      <c r="Q311" s="7">
        <f>IF(testdata[[#This Row],[AtrStop]]=testdata[[#This Row],[Upper]],testdata[[#This Row],[Upper]],NA())</f>
        <v>261.07690606624533</v>
      </c>
      <c r="R311" s="7" t="e">
        <f>IF(testdata[[#This Row],[AtrStop]]=testdata[[#This Row],[Lower]],testdata[[#This Row],[Lower]],NA())</f>
        <v>#N/A</v>
      </c>
      <c r="S311" s="19">
        <f>IF(testdata[[#This Row],[close]]&lt;=testdata[[#This Row],[STpot]],testdata[[#This Row],[Upper]],testdata[[#This Row],[Lower]])</f>
        <v>261.07690606624533</v>
      </c>
      <c r="U311" s="2">
        <v>43186</v>
      </c>
      <c r="V311" s="7">
        <v>261.07690607000001</v>
      </c>
      <c r="W311" s="7"/>
      <c r="X311" s="19">
        <v>261.07690607000001</v>
      </c>
      <c r="Y311" t="str">
        <f t="shared" si="4"/>
        <v/>
      </c>
    </row>
    <row r="312" spans="1:25" x14ac:dyDescent="0.25">
      <c r="A312" s="5">
        <v>310</v>
      </c>
      <c r="B312" s="2">
        <v>43187</v>
      </c>
      <c r="C312" s="1">
        <v>252.14</v>
      </c>
      <c r="D312" s="1">
        <v>253.97</v>
      </c>
      <c r="E312" s="1">
        <v>250.04</v>
      </c>
      <c r="F312" s="1">
        <v>251.25</v>
      </c>
      <c r="G312" s="1">
        <f>testdata[[#This Row],[high]]-testdata[[#This Row],[low]]</f>
        <v>3.9300000000000068</v>
      </c>
      <c r="H312" s="1">
        <f>ABS(testdata[[#This Row],[high]]-F311)</f>
        <v>1.9699999999999989</v>
      </c>
      <c r="I312" s="1">
        <f>ABS(testdata[[#This Row],[low]]-F311)</f>
        <v>1.960000000000008</v>
      </c>
      <c r="J312" s="1">
        <f>MAX(testdata[[#This Row],[H-L]:[|L-pC|]])</f>
        <v>3.9300000000000068</v>
      </c>
      <c r="K312" s="10">
        <f>(K311*20+testdata[[#This Row],[TR]])/21</f>
        <v>4.1682625537185505</v>
      </c>
      <c r="L312" s="1">
        <f>testdata[[#This Row],[close]]+Multiplier*testdata[[#This Row],[ATR]]</f>
        <v>263.75478766115566</v>
      </c>
      <c r="M312" s="1">
        <f>testdata[[#This Row],[close]]-Multiplier*testdata[[#This Row],[ATR]]</f>
        <v>238.74521233884434</v>
      </c>
      <c r="N312" s="1">
        <f>IF(OR(testdata[[#This Row],[UpperE]]&lt;N311,F311&gt;N311),testdata[[#This Row],[UpperE]],N311)</f>
        <v>261.07690606624533</v>
      </c>
      <c r="O312" s="1">
        <f>IF(OR(testdata[[#This Row],[LowerE]]&gt;O311,F311&lt;O311),testdata[[#This Row],[LowerE]],O311)</f>
        <v>244.34294660357591</v>
      </c>
      <c r="P312" s="7">
        <f>IF(S311=N311,testdata[[#This Row],[Upper]],testdata[[#This Row],[Lower]])</f>
        <v>261.07690606624533</v>
      </c>
      <c r="Q312" s="7">
        <f>IF(testdata[[#This Row],[AtrStop]]=testdata[[#This Row],[Upper]],testdata[[#This Row],[Upper]],NA())</f>
        <v>261.07690606624533</v>
      </c>
      <c r="R312" s="7" t="e">
        <f>IF(testdata[[#This Row],[AtrStop]]=testdata[[#This Row],[Lower]],testdata[[#This Row],[Lower]],NA())</f>
        <v>#N/A</v>
      </c>
      <c r="S312" s="19">
        <f>IF(testdata[[#This Row],[close]]&lt;=testdata[[#This Row],[STpot]],testdata[[#This Row],[Upper]],testdata[[#This Row],[Lower]])</f>
        <v>261.07690606624533</v>
      </c>
      <c r="U312" s="2">
        <v>43187</v>
      </c>
      <c r="V312" s="7">
        <v>261.07690607000001</v>
      </c>
      <c r="W312" s="7"/>
      <c r="X312" s="19">
        <v>261.07690607000001</v>
      </c>
      <c r="Y312" t="str">
        <f t="shared" si="4"/>
        <v/>
      </c>
    </row>
    <row r="313" spans="1:25" x14ac:dyDescent="0.25">
      <c r="A313" s="5">
        <v>311</v>
      </c>
      <c r="B313" s="2">
        <v>43188</v>
      </c>
      <c r="C313" s="1">
        <v>252.5</v>
      </c>
      <c r="D313" s="1">
        <v>256.5</v>
      </c>
      <c r="E313" s="1">
        <v>251.26</v>
      </c>
      <c r="F313" s="1">
        <v>254.46</v>
      </c>
      <c r="G313" s="1">
        <f>testdata[[#This Row],[high]]-testdata[[#This Row],[low]]</f>
        <v>5.2400000000000091</v>
      </c>
      <c r="H313" s="1">
        <f>ABS(testdata[[#This Row],[high]]-F312)</f>
        <v>5.25</v>
      </c>
      <c r="I313" s="1">
        <f>ABS(testdata[[#This Row],[low]]-F312)</f>
        <v>9.9999999999909051E-3</v>
      </c>
      <c r="J313" s="1">
        <f>MAX(testdata[[#This Row],[H-L]:[|L-pC|]])</f>
        <v>5.25</v>
      </c>
      <c r="K313" s="10">
        <f>(K312*20+testdata[[#This Row],[TR]])/21</f>
        <v>4.2197738606843336</v>
      </c>
      <c r="L313" s="1">
        <f>testdata[[#This Row],[close]]+Multiplier*testdata[[#This Row],[ATR]]</f>
        <v>267.11932158205303</v>
      </c>
      <c r="M313" s="1">
        <f>testdata[[#This Row],[close]]-Multiplier*testdata[[#This Row],[ATR]]</f>
        <v>241.80067841794701</v>
      </c>
      <c r="N313" s="1">
        <f>IF(OR(testdata[[#This Row],[UpperE]]&lt;N312,F312&gt;N312),testdata[[#This Row],[UpperE]],N312)</f>
        <v>261.07690606624533</v>
      </c>
      <c r="O313" s="1">
        <f>IF(OR(testdata[[#This Row],[LowerE]]&gt;O312,F312&lt;O312),testdata[[#This Row],[LowerE]],O312)</f>
        <v>244.34294660357591</v>
      </c>
      <c r="P313" s="7">
        <f>IF(S312=N312,testdata[[#This Row],[Upper]],testdata[[#This Row],[Lower]])</f>
        <v>261.07690606624533</v>
      </c>
      <c r="Q313" s="7">
        <f>IF(testdata[[#This Row],[AtrStop]]=testdata[[#This Row],[Upper]],testdata[[#This Row],[Upper]],NA())</f>
        <v>261.07690606624533</v>
      </c>
      <c r="R313" s="7" t="e">
        <f>IF(testdata[[#This Row],[AtrStop]]=testdata[[#This Row],[Lower]],testdata[[#This Row],[Lower]],NA())</f>
        <v>#N/A</v>
      </c>
      <c r="S313" s="19">
        <f>IF(testdata[[#This Row],[close]]&lt;=testdata[[#This Row],[STpot]],testdata[[#This Row],[Upper]],testdata[[#This Row],[Lower]])</f>
        <v>261.07690606624533</v>
      </c>
      <c r="U313" s="2">
        <v>43188</v>
      </c>
      <c r="V313" s="7">
        <v>261.07690607000001</v>
      </c>
      <c r="W313" s="7"/>
      <c r="X313" s="19">
        <v>261.07690607000001</v>
      </c>
      <c r="Y313" t="str">
        <f t="shared" si="4"/>
        <v/>
      </c>
    </row>
    <row r="314" spans="1:25" x14ac:dyDescent="0.25">
      <c r="A314" s="5">
        <v>312</v>
      </c>
      <c r="B314" s="2">
        <v>43192</v>
      </c>
      <c r="C314" s="1">
        <v>253.88</v>
      </c>
      <c r="D314" s="1">
        <v>254.44</v>
      </c>
      <c r="E314" s="1">
        <v>246.26</v>
      </c>
      <c r="F314" s="1">
        <v>248.97</v>
      </c>
      <c r="G314" s="1">
        <f>testdata[[#This Row],[high]]-testdata[[#This Row],[low]]</f>
        <v>8.1800000000000068</v>
      </c>
      <c r="H314" s="1">
        <f>ABS(testdata[[#This Row],[high]]-F313)</f>
        <v>2.0000000000010232E-2</v>
      </c>
      <c r="I314" s="1">
        <f>ABS(testdata[[#This Row],[low]]-F313)</f>
        <v>8.2000000000000171</v>
      </c>
      <c r="J314" s="1">
        <f>MAX(testdata[[#This Row],[H-L]:[|L-pC|]])</f>
        <v>8.2000000000000171</v>
      </c>
      <c r="K314" s="10">
        <f>(K313*20+testdata[[#This Row],[TR]])/21</f>
        <v>4.4093084387469856</v>
      </c>
      <c r="L314" s="1">
        <f>testdata[[#This Row],[close]]+Multiplier*testdata[[#This Row],[ATR]]</f>
        <v>262.19792531624097</v>
      </c>
      <c r="M314" s="1">
        <f>testdata[[#This Row],[close]]-Multiplier*testdata[[#This Row],[ATR]]</f>
        <v>235.74207468375903</v>
      </c>
      <c r="N314" s="1">
        <f>IF(OR(testdata[[#This Row],[UpperE]]&lt;N313,F313&gt;N313),testdata[[#This Row],[UpperE]],N313)</f>
        <v>261.07690606624533</v>
      </c>
      <c r="O314" s="1">
        <f>IF(OR(testdata[[#This Row],[LowerE]]&gt;O313,F313&lt;O313),testdata[[#This Row],[LowerE]],O313)</f>
        <v>244.34294660357591</v>
      </c>
      <c r="P314" s="7">
        <f>IF(S313=N313,testdata[[#This Row],[Upper]],testdata[[#This Row],[Lower]])</f>
        <v>261.07690606624533</v>
      </c>
      <c r="Q314" s="7">
        <f>IF(testdata[[#This Row],[AtrStop]]=testdata[[#This Row],[Upper]],testdata[[#This Row],[Upper]],NA())</f>
        <v>261.07690606624533</v>
      </c>
      <c r="R314" s="7" t="e">
        <f>IF(testdata[[#This Row],[AtrStop]]=testdata[[#This Row],[Lower]],testdata[[#This Row],[Lower]],NA())</f>
        <v>#N/A</v>
      </c>
      <c r="S314" s="19">
        <f>IF(testdata[[#This Row],[close]]&lt;=testdata[[#This Row],[STpot]],testdata[[#This Row],[Upper]],testdata[[#This Row],[Lower]])</f>
        <v>261.07690606624533</v>
      </c>
      <c r="U314" s="2">
        <v>43192</v>
      </c>
      <c r="V314" s="7">
        <v>261.07690607000001</v>
      </c>
      <c r="W314" s="7"/>
      <c r="X314" s="19">
        <v>261.07690607000001</v>
      </c>
      <c r="Y314" t="str">
        <f t="shared" si="4"/>
        <v/>
      </c>
    </row>
    <row r="315" spans="1:25" x14ac:dyDescent="0.25">
      <c r="A315" s="5">
        <v>313</v>
      </c>
      <c r="B315" s="2">
        <v>43193</v>
      </c>
      <c r="C315" s="1">
        <v>250.32</v>
      </c>
      <c r="D315" s="1">
        <v>252.68</v>
      </c>
      <c r="E315" s="1">
        <v>248.36</v>
      </c>
      <c r="F315" s="1">
        <v>252.16</v>
      </c>
      <c r="G315" s="1">
        <f>testdata[[#This Row],[high]]-testdata[[#This Row],[low]]</f>
        <v>4.3199999999999932</v>
      </c>
      <c r="H315" s="1">
        <f>ABS(testdata[[#This Row],[high]]-F314)</f>
        <v>3.710000000000008</v>
      </c>
      <c r="I315" s="1">
        <f>ABS(testdata[[#This Row],[low]]-F314)</f>
        <v>0.60999999999998522</v>
      </c>
      <c r="J315" s="1">
        <f>MAX(testdata[[#This Row],[H-L]:[|L-pC|]])</f>
        <v>4.3199999999999932</v>
      </c>
      <c r="K315" s="10">
        <f>(K314*20+testdata[[#This Row],[TR]])/21</f>
        <v>4.4050556559495098</v>
      </c>
      <c r="L315" s="1">
        <f>testdata[[#This Row],[close]]+Multiplier*testdata[[#This Row],[ATR]]</f>
        <v>265.37516696784854</v>
      </c>
      <c r="M315" s="1">
        <f>testdata[[#This Row],[close]]-Multiplier*testdata[[#This Row],[ATR]]</f>
        <v>238.94483303215148</v>
      </c>
      <c r="N315" s="1">
        <f>IF(OR(testdata[[#This Row],[UpperE]]&lt;N314,F314&gt;N314),testdata[[#This Row],[UpperE]],N314)</f>
        <v>261.07690606624533</v>
      </c>
      <c r="O315" s="1">
        <f>IF(OR(testdata[[#This Row],[LowerE]]&gt;O314,F314&lt;O314),testdata[[#This Row],[LowerE]],O314)</f>
        <v>244.34294660357591</v>
      </c>
      <c r="P315" s="7">
        <f>IF(S314=N314,testdata[[#This Row],[Upper]],testdata[[#This Row],[Lower]])</f>
        <v>261.07690606624533</v>
      </c>
      <c r="Q315" s="7">
        <f>IF(testdata[[#This Row],[AtrStop]]=testdata[[#This Row],[Upper]],testdata[[#This Row],[Upper]],NA())</f>
        <v>261.07690606624533</v>
      </c>
      <c r="R315" s="7" t="e">
        <f>IF(testdata[[#This Row],[AtrStop]]=testdata[[#This Row],[Lower]],testdata[[#This Row],[Lower]],NA())</f>
        <v>#N/A</v>
      </c>
      <c r="S315" s="19">
        <f>IF(testdata[[#This Row],[close]]&lt;=testdata[[#This Row],[STpot]],testdata[[#This Row],[Upper]],testdata[[#This Row],[Lower]])</f>
        <v>261.07690606624533</v>
      </c>
      <c r="U315" s="2">
        <v>43193</v>
      </c>
      <c r="V315" s="7">
        <v>261.07690607000001</v>
      </c>
      <c r="W315" s="7"/>
      <c r="X315" s="19">
        <v>261.07690607000001</v>
      </c>
      <c r="Y315" t="str">
        <f t="shared" si="4"/>
        <v/>
      </c>
    </row>
    <row r="316" spans="1:25" x14ac:dyDescent="0.25">
      <c r="A316" s="5">
        <v>314</v>
      </c>
      <c r="B316" s="2">
        <v>43194</v>
      </c>
      <c r="C316" s="1">
        <v>248.27</v>
      </c>
      <c r="D316" s="1">
        <v>255.63</v>
      </c>
      <c r="E316" s="1">
        <v>248.13</v>
      </c>
      <c r="F316" s="1">
        <v>254.86</v>
      </c>
      <c r="G316" s="1">
        <f>testdata[[#This Row],[high]]-testdata[[#This Row],[low]]</f>
        <v>7.5</v>
      </c>
      <c r="H316" s="1">
        <f>ABS(testdata[[#This Row],[high]]-F315)</f>
        <v>3.4699999999999989</v>
      </c>
      <c r="I316" s="1">
        <f>ABS(testdata[[#This Row],[low]]-F315)</f>
        <v>4.0300000000000011</v>
      </c>
      <c r="J316" s="1">
        <f>MAX(testdata[[#This Row],[H-L]:[|L-pC|]])</f>
        <v>7.5</v>
      </c>
      <c r="K316" s="10">
        <f>(K315*20+testdata[[#This Row],[TR]])/21</f>
        <v>4.5524339580471525</v>
      </c>
      <c r="L316" s="1">
        <f>testdata[[#This Row],[close]]+Multiplier*testdata[[#This Row],[ATR]]</f>
        <v>268.51730187414148</v>
      </c>
      <c r="M316" s="1">
        <f>testdata[[#This Row],[close]]-Multiplier*testdata[[#This Row],[ATR]]</f>
        <v>241.20269812585855</v>
      </c>
      <c r="N316" s="1">
        <f>IF(OR(testdata[[#This Row],[UpperE]]&lt;N315,F315&gt;N315),testdata[[#This Row],[UpperE]],N315)</f>
        <v>261.07690606624533</v>
      </c>
      <c r="O316" s="1">
        <f>IF(OR(testdata[[#This Row],[LowerE]]&gt;O315,F315&lt;O315),testdata[[#This Row],[LowerE]],O315)</f>
        <v>244.34294660357591</v>
      </c>
      <c r="P316" s="7">
        <f>IF(S315=N315,testdata[[#This Row],[Upper]],testdata[[#This Row],[Lower]])</f>
        <v>261.07690606624533</v>
      </c>
      <c r="Q316" s="7">
        <f>IF(testdata[[#This Row],[AtrStop]]=testdata[[#This Row],[Upper]],testdata[[#This Row],[Upper]],NA())</f>
        <v>261.07690606624533</v>
      </c>
      <c r="R316" s="7" t="e">
        <f>IF(testdata[[#This Row],[AtrStop]]=testdata[[#This Row],[Lower]],testdata[[#This Row],[Lower]],NA())</f>
        <v>#N/A</v>
      </c>
      <c r="S316" s="19">
        <f>IF(testdata[[#This Row],[close]]&lt;=testdata[[#This Row],[STpot]],testdata[[#This Row],[Upper]],testdata[[#This Row],[Lower]])</f>
        <v>261.07690606624533</v>
      </c>
      <c r="U316" s="2">
        <v>43194</v>
      </c>
      <c r="V316" s="7">
        <v>261.07690607000001</v>
      </c>
      <c r="W316" s="7"/>
      <c r="X316" s="19">
        <v>261.07690607000001</v>
      </c>
      <c r="Y316" t="str">
        <f t="shared" si="4"/>
        <v/>
      </c>
    </row>
    <row r="317" spans="1:25" x14ac:dyDescent="0.25">
      <c r="A317" s="5">
        <v>315</v>
      </c>
      <c r="B317" s="2">
        <v>43195</v>
      </c>
      <c r="C317" s="1">
        <v>256.77999999999997</v>
      </c>
      <c r="D317" s="1">
        <v>257.83999999999997</v>
      </c>
      <c r="E317" s="1">
        <v>255.59</v>
      </c>
      <c r="F317" s="1">
        <v>256.87</v>
      </c>
      <c r="G317" s="1">
        <f>testdata[[#This Row],[high]]-testdata[[#This Row],[low]]</f>
        <v>2.2499999999999716</v>
      </c>
      <c r="H317" s="1">
        <f>ABS(testdata[[#This Row],[high]]-F316)</f>
        <v>2.9799999999999613</v>
      </c>
      <c r="I317" s="1">
        <f>ABS(testdata[[#This Row],[low]]-F316)</f>
        <v>0.72999999999998977</v>
      </c>
      <c r="J317" s="1">
        <f>MAX(testdata[[#This Row],[H-L]:[|L-pC|]])</f>
        <v>2.9799999999999613</v>
      </c>
      <c r="K317" s="10">
        <f>(K316*20+testdata[[#This Row],[TR]])/21</f>
        <v>4.4775561505210959</v>
      </c>
      <c r="L317" s="1">
        <f>testdata[[#This Row],[close]]+Multiplier*testdata[[#This Row],[ATR]]</f>
        <v>270.30266845156331</v>
      </c>
      <c r="M317" s="1">
        <f>testdata[[#This Row],[close]]-Multiplier*testdata[[#This Row],[ATR]]</f>
        <v>243.4373315484367</v>
      </c>
      <c r="N317" s="1">
        <f>IF(OR(testdata[[#This Row],[UpperE]]&lt;N316,F316&gt;N316),testdata[[#This Row],[UpperE]],N316)</f>
        <v>261.07690606624533</v>
      </c>
      <c r="O317" s="1">
        <f>IF(OR(testdata[[#This Row],[LowerE]]&gt;O316,F316&lt;O316),testdata[[#This Row],[LowerE]],O316)</f>
        <v>244.34294660357591</v>
      </c>
      <c r="P317" s="7">
        <f>IF(S316=N316,testdata[[#This Row],[Upper]],testdata[[#This Row],[Lower]])</f>
        <v>261.07690606624533</v>
      </c>
      <c r="Q317" s="7">
        <f>IF(testdata[[#This Row],[AtrStop]]=testdata[[#This Row],[Upper]],testdata[[#This Row],[Upper]],NA())</f>
        <v>261.07690606624533</v>
      </c>
      <c r="R317" s="7" t="e">
        <f>IF(testdata[[#This Row],[AtrStop]]=testdata[[#This Row],[Lower]],testdata[[#This Row],[Lower]],NA())</f>
        <v>#N/A</v>
      </c>
      <c r="S317" s="19">
        <f>IF(testdata[[#This Row],[close]]&lt;=testdata[[#This Row],[STpot]],testdata[[#This Row],[Upper]],testdata[[#This Row],[Lower]])</f>
        <v>261.07690606624533</v>
      </c>
      <c r="U317" s="2">
        <v>43195</v>
      </c>
      <c r="V317" s="7">
        <v>261.07690607000001</v>
      </c>
      <c r="W317" s="7"/>
      <c r="X317" s="19">
        <v>261.07690607000001</v>
      </c>
      <c r="Y317" t="str">
        <f t="shared" si="4"/>
        <v/>
      </c>
    </row>
    <row r="318" spans="1:25" x14ac:dyDescent="0.25">
      <c r="A318" s="5">
        <v>316</v>
      </c>
      <c r="B318" s="2">
        <v>43196</v>
      </c>
      <c r="C318" s="1">
        <v>254.72</v>
      </c>
      <c r="D318" s="1">
        <v>256.36</v>
      </c>
      <c r="E318" s="1">
        <v>249.48</v>
      </c>
      <c r="F318" s="1">
        <v>251.14</v>
      </c>
      <c r="G318" s="1">
        <f>testdata[[#This Row],[high]]-testdata[[#This Row],[low]]</f>
        <v>6.8800000000000239</v>
      </c>
      <c r="H318" s="1">
        <f>ABS(testdata[[#This Row],[high]]-F317)</f>
        <v>0.50999999999999091</v>
      </c>
      <c r="I318" s="1">
        <f>ABS(testdata[[#This Row],[low]]-F317)</f>
        <v>7.3900000000000148</v>
      </c>
      <c r="J318" s="1">
        <f>MAX(testdata[[#This Row],[H-L]:[|L-pC|]])</f>
        <v>7.3900000000000148</v>
      </c>
      <c r="K318" s="10">
        <f>(K317*20+testdata[[#This Row],[TR]])/21</f>
        <v>4.6162439528772348</v>
      </c>
      <c r="L318" s="1">
        <f>testdata[[#This Row],[close]]+Multiplier*testdata[[#This Row],[ATR]]</f>
        <v>264.9887318586317</v>
      </c>
      <c r="M318" s="1">
        <f>testdata[[#This Row],[close]]-Multiplier*testdata[[#This Row],[ATR]]</f>
        <v>237.29126814136828</v>
      </c>
      <c r="N318" s="1">
        <f>IF(OR(testdata[[#This Row],[UpperE]]&lt;N317,F317&gt;N317),testdata[[#This Row],[UpperE]],N317)</f>
        <v>261.07690606624533</v>
      </c>
      <c r="O318" s="1">
        <f>IF(OR(testdata[[#This Row],[LowerE]]&gt;O317,F317&lt;O317),testdata[[#This Row],[LowerE]],O317)</f>
        <v>244.34294660357591</v>
      </c>
      <c r="P318" s="7">
        <f>IF(S317=N317,testdata[[#This Row],[Upper]],testdata[[#This Row],[Lower]])</f>
        <v>261.07690606624533</v>
      </c>
      <c r="Q318" s="7">
        <f>IF(testdata[[#This Row],[AtrStop]]=testdata[[#This Row],[Upper]],testdata[[#This Row],[Upper]],NA())</f>
        <v>261.07690606624533</v>
      </c>
      <c r="R318" s="7" t="e">
        <f>IF(testdata[[#This Row],[AtrStop]]=testdata[[#This Row],[Lower]],testdata[[#This Row],[Lower]],NA())</f>
        <v>#N/A</v>
      </c>
      <c r="S318" s="19">
        <f>IF(testdata[[#This Row],[close]]&lt;=testdata[[#This Row],[STpot]],testdata[[#This Row],[Upper]],testdata[[#This Row],[Lower]])</f>
        <v>261.07690606624533</v>
      </c>
      <c r="U318" s="2">
        <v>43196</v>
      </c>
      <c r="V318" s="7">
        <v>261.07690607000001</v>
      </c>
      <c r="W318" s="7"/>
      <c r="X318" s="19">
        <v>261.07690607000001</v>
      </c>
      <c r="Y318" t="str">
        <f t="shared" si="4"/>
        <v/>
      </c>
    </row>
    <row r="319" spans="1:25" x14ac:dyDescent="0.25">
      <c r="A319" s="5">
        <v>317</v>
      </c>
      <c r="B319" s="2">
        <v>43199</v>
      </c>
      <c r="C319" s="1">
        <v>252.74</v>
      </c>
      <c r="D319" s="1">
        <v>256.10000000000002</v>
      </c>
      <c r="E319" s="1">
        <v>251.35</v>
      </c>
      <c r="F319" s="1">
        <v>252.38</v>
      </c>
      <c r="G319" s="1">
        <f>testdata[[#This Row],[high]]-testdata[[#This Row],[low]]</f>
        <v>4.7500000000000284</v>
      </c>
      <c r="H319" s="1">
        <f>ABS(testdata[[#This Row],[high]]-F318)</f>
        <v>4.9600000000000364</v>
      </c>
      <c r="I319" s="1">
        <f>ABS(testdata[[#This Row],[low]]-F318)</f>
        <v>0.21000000000000796</v>
      </c>
      <c r="J319" s="1">
        <f>MAX(testdata[[#This Row],[H-L]:[|L-pC|]])</f>
        <v>4.9600000000000364</v>
      </c>
      <c r="K319" s="10">
        <f>(K318*20+testdata[[#This Row],[TR]])/21</f>
        <v>4.632613288454511</v>
      </c>
      <c r="L319" s="1">
        <f>testdata[[#This Row],[close]]+Multiplier*testdata[[#This Row],[ATR]]</f>
        <v>266.27783986536355</v>
      </c>
      <c r="M319" s="1">
        <f>testdata[[#This Row],[close]]-Multiplier*testdata[[#This Row],[ATR]]</f>
        <v>238.48216013463647</v>
      </c>
      <c r="N319" s="1">
        <f>IF(OR(testdata[[#This Row],[UpperE]]&lt;N318,F318&gt;N318),testdata[[#This Row],[UpperE]],N318)</f>
        <v>261.07690606624533</v>
      </c>
      <c r="O319" s="1">
        <f>IF(OR(testdata[[#This Row],[LowerE]]&gt;O318,F318&lt;O318),testdata[[#This Row],[LowerE]],O318)</f>
        <v>244.34294660357591</v>
      </c>
      <c r="P319" s="7">
        <f>IF(S318=N318,testdata[[#This Row],[Upper]],testdata[[#This Row],[Lower]])</f>
        <v>261.07690606624533</v>
      </c>
      <c r="Q319" s="7">
        <f>IF(testdata[[#This Row],[AtrStop]]=testdata[[#This Row],[Upper]],testdata[[#This Row],[Upper]],NA())</f>
        <v>261.07690606624533</v>
      </c>
      <c r="R319" s="7" t="e">
        <f>IF(testdata[[#This Row],[AtrStop]]=testdata[[#This Row],[Lower]],testdata[[#This Row],[Lower]],NA())</f>
        <v>#N/A</v>
      </c>
      <c r="S319" s="19">
        <f>IF(testdata[[#This Row],[close]]&lt;=testdata[[#This Row],[STpot]],testdata[[#This Row],[Upper]],testdata[[#This Row],[Lower]])</f>
        <v>261.07690606624533</v>
      </c>
      <c r="U319" s="2">
        <v>43199</v>
      </c>
      <c r="V319" s="7">
        <v>261.07690607000001</v>
      </c>
      <c r="W319" s="7"/>
      <c r="X319" s="19">
        <v>261.07690607000001</v>
      </c>
      <c r="Y319" t="str">
        <f t="shared" si="4"/>
        <v/>
      </c>
    </row>
    <row r="320" spans="1:25" x14ac:dyDescent="0.25">
      <c r="A320" s="5">
        <v>318</v>
      </c>
      <c r="B320" s="2">
        <v>43200</v>
      </c>
      <c r="C320" s="1">
        <v>255.54</v>
      </c>
      <c r="D320" s="1">
        <v>257.26</v>
      </c>
      <c r="E320" s="1">
        <v>254.3</v>
      </c>
      <c r="F320" s="1">
        <v>256.39999999999998</v>
      </c>
      <c r="G320" s="1">
        <f>testdata[[#This Row],[high]]-testdata[[#This Row],[low]]</f>
        <v>2.9599999999999795</v>
      </c>
      <c r="H320" s="1">
        <f>ABS(testdata[[#This Row],[high]]-F319)</f>
        <v>4.8799999999999955</v>
      </c>
      <c r="I320" s="1">
        <f>ABS(testdata[[#This Row],[low]]-F319)</f>
        <v>1.9200000000000159</v>
      </c>
      <c r="J320" s="1">
        <f>MAX(testdata[[#This Row],[H-L]:[|L-pC|]])</f>
        <v>4.8799999999999955</v>
      </c>
      <c r="K320" s="10">
        <f>(K319*20+testdata[[#This Row],[TR]])/21</f>
        <v>4.6443936080519155</v>
      </c>
      <c r="L320" s="1">
        <f>testdata[[#This Row],[close]]+Multiplier*testdata[[#This Row],[ATR]]</f>
        <v>270.3331808241557</v>
      </c>
      <c r="M320" s="1">
        <f>testdata[[#This Row],[close]]-Multiplier*testdata[[#This Row],[ATR]]</f>
        <v>242.46681917584422</v>
      </c>
      <c r="N320" s="1">
        <f>IF(OR(testdata[[#This Row],[UpperE]]&lt;N319,F319&gt;N319),testdata[[#This Row],[UpperE]],N319)</f>
        <v>261.07690606624533</v>
      </c>
      <c r="O320" s="1">
        <f>IF(OR(testdata[[#This Row],[LowerE]]&gt;O319,F319&lt;O319),testdata[[#This Row],[LowerE]],O319)</f>
        <v>244.34294660357591</v>
      </c>
      <c r="P320" s="7">
        <f>IF(S319=N319,testdata[[#This Row],[Upper]],testdata[[#This Row],[Lower]])</f>
        <v>261.07690606624533</v>
      </c>
      <c r="Q320" s="7">
        <f>IF(testdata[[#This Row],[AtrStop]]=testdata[[#This Row],[Upper]],testdata[[#This Row],[Upper]],NA())</f>
        <v>261.07690606624533</v>
      </c>
      <c r="R320" s="7" t="e">
        <f>IF(testdata[[#This Row],[AtrStop]]=testdata[[#This Row],[Lower]],testdata[[#This Row],[Lower]],NA())</f>
        <v>#N/A</v>
      </c>
      <c r="S320" s="19">
        <f>IF(testdata[[#This Row],[close]]&lt;=testdata[[#This Row],[STpot]],testdata[[#This Row],[Upper]],testdata[[#This Row],[Lower]])</f>
        <v>261.07690606624533</v>
      </c>
      <c r="U320" s="2">
        <v>43200</v>
      </c>
      <c r="V320" s="7">
        <v>261.07690607000001</v>
      </c>
      <c r="W320" s="7"/>
      <c r="X320" s="19">
        <v>261.07690607000001</v>
      </c>
      <c r="Y320" t="str">
        <f t="shared" si="4"/>
        <v/>
      </c>
    </row>
    <row r="321" spans="1:25" x14ac:dyDescent="0.25">
      <c r="A321" s="5">
        <v>319</v>
      </c>
      <c r="B321" s="2">
        <v>43201</v>
      </c>
      <c r="C321" s="1">
        <v>254.77</v>
      </c>
      <c r="D321" s="1">
        <v>256.87</v>
      </c>
      <c r="E321" s="1">
        <v>254.69</v>
      </c>
      <c r="F321" s="1">
        <v>255.05</v>
      </c>
      <c r="G321" s="1">
        <f>testdata[[#This Row],[high]]-testdata[[#This Row],[low]]</f>
        <v>2.1800000000000068</v>
      </c>
      <c r="H321" s="1">
        <f>ABS(testdata[[#This Row],[high]]-F320)</f>
        <v>0.47000000000002728</v>
      </c>
      <c r="I321" s="1">
        <f>ABS(testdata[[#This Row],[low]]-F320)</f>
        <v>1.7099999999999795</v>
      </c>
      <c r="J321" s="1">
        <f>MAX(testdata[[#This Row],[H-L]:[|L-pC|]])</f>
        <v>2.1800000000000068</v>
      </c>
      <c r="K321" s="10">
        <f>(K320*20+testdata[[#This Row],[TR]])/21</f>
        <v>4.527041531478015</v>
      </c>
      <c r="L321" s="1">
        <f>testdata[[#This Row],[close]]+Multiplier*testdata[[#This Row],[ATR]]</f>
        <v>268.63112459443403</v>
      </c>
      <c r="M321" s="1">
        <f>testdata[[#This Row],[close]]-Multiplier*testdata[[#This Row],[ATR]]</f>
        <v>241.46887540556597</v>
      </c>
      <c r="N321" s="1">
        <f>IF(OR(testdata[[#This Row],[UpperE]]&lt;N320,F320&gt;N320),testdata[[#This Row],[UpperE]],N320)</f>
        <v>261.07690606624533</v>
      </c>
      <c r="O321" s="1">
        <f>IF(OR(testdata[[#This Row],[LowerE]]&gt;O320,F320&lt;O320),testdata[[#This Row],[LowerE]],O320)</f>
        <v>244.34294660357591</v>
      </c>
      <c r="P321" s="7">
        <f>IF(S320=N320,testdata[[#This Row],[Upper]],testdata[[#This Row],[Lower]])</f>
        <v>261.07690606624533</v>
      </c>
      <c r="Q321" s="7">
        <f>IF(testdata[[#This Row],[AtrStop]]=testdata[[#This Row],[Upper]],testdata[[#This Row],[Upper]],NA())</f>
        <v>261.07690606624533</v>
      </c>
      <c r="R321" s="7" t="e">
        <f>IF(testdata[[#This Row],[AtrStop]]=testdata[[#This Row],[Lower]],testdata[[#This Row],[Lower]],NA())</f>
        <v>#N/A</v>
      </c>
      <c r="S321" s="19">
        <f>IF(testdata[[#This Row],[close]]&lt;=testdata[[#This Row],[STpot]],testdata[[#This Row],[Upper]],testdata[[#This Row],[Lower]])</f>
        <v>261.07690606624533</v>
      </c>
      <c r="U321" s="2">
        <v>43201</v>
      </c>
      <c r="V321" s="7">
        <v>261.07690607000001</v>
      </c>
      <c r="W321" s="7"/>
      <c r="X321" s="19">
        <v>261.07690607000001</v>
      </c>
      <c r="Y321" t="str">
        <f t="shared" si="4"/>
        <v/>
      </c>
    </row>
    <row r="322" spans="1:25" x14ac:dyDescent="0.25">
      <c r="A322" s="5">
        <v>320</v>
      </c>
      <c r="B322" s="2">
        <v>43202</v>
      </c>
      <c r="C322" s="1">
        <v>256.5</v>
      </c>
      <c r="D322" s="1">
        <v>258.18</v>
      </c>
      <c r="E322" s="1">
        <v>256.31</v>
      </c>
      <c r="F322" s="1">
        <v>257.14999999999998</v>
      </c>
      <c r="G322" s="1">
        <f>testdata[[#This Row],[high]]-testdata[[#This Row],[low]]</f>
        <v>1.8700000000000045</v>
      </c>
      <c r="H322" s="1">
        <f>ABS(testdata[[#This Row],[high]]-F321)</f>
        <v>3.1299999999999955</v>
      </c>
      <c r="I322" s="1">
        <f>ABS(testdata[[#This Row],[low]]-F321)</f>
        <v>1.2599999999999909</v>
      </c>
      <c r="J322" s="1">
        <f>MAX(testdata[[#This Row],[H-L]:[|L-pC|]])</f>
        <v>3.1299999999999955</v>
      </c>
      <c r="K322" s="10">
        <f>(K321*20+testdata[[#This Row],[TR]])/21</f>
        <v>4.460515744264776</v>
      </c>
      <c r="L322" s="1">
        <f>testdata[[#This Row],[close]]+Multiplier*testdata[[#This Row],[ATR]]</f>
        <v>270.53154723279431</v>
      </c>
      <c r="M322" s="1">
        <f>testdata[[#This Row],[close]]-Multiplier*testdata[[#This Row],[ATR]]</f>
        <v>243.76845276720564</v>
      </c>
      <c r="N322" s="1">
        <f>IF(OR(testdata[[#This Row],[UpperE]]&lt;N321,F321&gt;N321),testdata[[#This Row],[UpperE]],N321)</f>
        <v>261.07690606624533</v>
      </c>
      <c r="O322" s="1">
        <f>IF(OR(testdata[[#This Row],[LowerE]]&gt;O321,F321&lt;O321),testdata[[#This Row],[LowerE]],O321)</f>
        <v>244.34294660357591</v>
      </c>
      <c r="P322" s="7">
        <f>IF(S321=N321,testdata[[#This Row],[Upper]],testdata[[#This Row],[Lower]])</f>
        <v>261.07690606624533</v>
      </c>
      <c r="Q322" s="7">
        <f>IF(testdata[[#This Row],[AtrStop]]=testdata[[#This Row],[Upper]],testdata[[#This Row],[Upper]],NA())</f>
        <v>261.07690606624533</v>
      </c>
      <c r="R322" s="7" t="e">
        <f>IF(testdata[[#This Row],[AtrStop]]=testdata[[#This Row],[Lower]],testdata[[#This Row],[Lower]],NA())</f>
        <v>#N/A</v>
      </c>
      <c r="S322" s="19">
        <f>IF(testdata[[#This Row],[close]]&lt;=testdata[[#This Row],[STpot]],testdata[[#This Row],[Upper]],testdata[[#This Row],[Lower]])</f>
        <v>261.07690606624533</v>
      </c>
      <c r="U322" s="2">
        <v>43202</v>
      </c>
      <c r="V322" s="7">
        <v>261.07690607000001</v>
      </c>
      <c r="W322" s="7"/>
      <c r="X322" s="19">
        <v>261.07690607000001</v>
      </c>
      <c r="Y322" t="str">
        <f t="shared" si="4"/>
        <v/>
      </c>
    </row>
    <row r="323" spans="1:25" x14ac:dyDescent="0.25">
      <c r="A323" s="5">
        <v>321</v>
      </c>
      <c r="B323" s="2">
        <v>43203</v>
      </c>
      <c r="C323" s="1">
        <v>258.58</v>
      </c>
      <c r="D323" s="1">
        <v>258.70999999999998</v>
      </c>
      <c r="E323" s="1">
        <v>255.29</v>
      </c>
      <c r="F323" s="1">
        <v>256.39999999999998</v>
      </c>
      <c r="G323" s="1">
        <f>testdata[[#This Row],[high]]-testdata[[#This Row],[low]]</f>
        <v>3.4199999999999875</v>
      </c>
      <c r="H323" s="1">
        <f>ABS(testdata[[#This Row],[high]]-F322)</f>
        <v>1.5600000000000023</v>
      </c>
      <c r="I323" s="1">
        <f>ABS(testdata[[#This Row],[low]]-F322)</f>
        <v>1.8599999999999852</v>
      </c>
      <c r="J323" s="1">
        <f>MAX(testdata[[#This Row],[H-L]:[|L-pC|]])</f>
        <v>3.4199999999999875</v>
      </c>
      <c r="K323" s="10">
        <f>(K322*20+testdata[[#This Row],[TR]])/21</f>
        <v>4.4109673754902623</v>
      </c>
      <c r="L323" s="1">
        <f>testdata[[#This Row],[close]]+Multiplier*testdata[[#This Row],[ATR]]</f>
        <v>269.63290212647075</v>
      </c>
      <c r="M323" s="1">
        <f>testdata[[#This Row],[close]]-Multiplier*testdata[[#This Row],[ATR]]</f>
        <v>243.1670978735292</v>
      </c>
      <c r="N323" s="1">
        <f>IF(OR(testdata[[#This Row],[UpperE]]&lt;N322,F322&gt;N322),testdata[[#This Row],[UpperE]],N322)</f>
        <v>261.07690606624533</v>
      </c>
      <c r="O323" s="1">
        <f>IF(OR(testdata[[#This Row],[LowerE]]&gt;O322,F322&lt;O322),testdata[[#This Row],[LowerE]],O322)</f>
        <v>244.34294660357591</v>
      </c>
      <c r="P323" s="7">
        <f>IF(S322=N322,testdata[[#This Row],[Upper]],testdata[[#This Row],[Lower]])</f>
        <v>261.07690606624533</v>
      </c>
      <c r="Q323" s="7">
        <f>IF(testdata[[#This Row],[AtrStop]]=testdata[[#This Row],[Upper]],testdata[[#This Row],[Upper]],NA())</f>
        <v>261.07690606624533</v>
      </c>
      <c r="R323" s="7" t="e">
        <f>IF(testdata[[#This Row],[AtrStop]]=testdata[[#This Row],[Lower]],testdata[[#This Row],[Lower]],NA())</f>
        <v>#N/A</v>
      </c>
      <c r="S323" s="19">
        <f>IF(testdata[[#This Row],[close]]&lt;=testdata[[#This Row],[STpot]],testdata[[#This Row],[Upper]],testdata[[#This Row],[Lower]])</f>
        <v>261.07690606624533</v>
      </c>
      <c r="U323" s="2">
        <v>43203</v>
      </c>
      <c r="V323" s="7">
        <v>261.07690607000001</v>
      </c>
      <c r="W323" s="7"/>
      <c r="X323" s="19">
        <v>261.07690607000001</v>
      </c>
      <c r="Y323" t="str">
        <f t="shared" si="4"/>
        <v/>
      </c>
    </row>
    <row r="324" spans="1:25" x14ac:dyDescent="0.25">
      <c r="A324" s="5">
        <v>322</v>
      </c>
      <c r="B324" s="2">
        <v>43206</v>
      </c>
      <c r="C324" s="1">
        <v>258.18</v>
      </c>
      <c r="D324" s="1">
        <v>259.33999999999997</v>
      </c>
      <c r="E324" s="1">
        <v>257.29000000000002</v>
      </c>
      <c r="F324" s="1">
        <v>258.5</v>
      </c>
      <c r="G324" s="1">
        <f>testdata[[#This Row],[high]]-testdata[[#This Row],[low]]</f>
        <v>2.0499999999999545</v>
      </c>
      <c r="H324" s="1">
        <f>ABS(testdata[[#This Row],[high]]-F323)</f>
        <v>2.9399999999999977</v>
      </c>
      <c r="I324" s="1">
        <f>ABS(testdata[[#This Row],[low]]-F323)</f>
        <v>0.8900000000000432</v>
      </c>
      <c r="J324" s="1">
        <f>MAX(testdata[[#This Row],[H-L]:[|L-pC|]])</f>
        <v>2.9399999999999977</v>
      </c>
      <c r="K324" s="10">
        <f>(K323*20+testdata[[#This Row],[TR]])/21</f>
        <v>4.3409213099907262</v>
      </c>
      <c r="L324" s="1">
        <f>testdata[[#This Row],[close]]+Multiplier*testdata[[#This Row],[ATR]]</f>
        <v>271.5227639299722</v>
      </c>
      <c r="M324" s="1">
        <f>testdata[[#This Row],[close]]-Multiplier*testdata[[#This Row],[ATR]]</f>
        <v>245.47723607002783</v>
      </c>
      <c r="N324" s="1">
        <f>IF(OR(testdata[[#This Row],[UpperE]]&lt;N323,F323&gt;N323),testdata[[#This Row],[UpperE]],N323)</f>
        <v>261.07690606624533</v>
      </c>
      <c r="O324" s="1">
        <f>IF(OR(testdata[[#This Row],[LowerE]]&gt;O323,F323&lt;O323),testdata[[#This Row],[LowerE]],O323)</f>
        <v>245.47723607002783</v>
      </c>
      <c r="P324" s="7">
        <f>IF(S323=N323,testdata[[#This Row],[Upper]],testdata[[#This Row],[Lower]])</f>
        <v>261.07690606624533</v>
      </c>
      <c r="Q324" s="7">
        <f>IF(testdata[[#This Row],[AtrStop]]=testdata[[#This Row],[Upper]],testdata[[#This Row],[Upper]],NA())</f>
        <v>261.07690606624533</v>
      </c>
      <c r="R324" s="7" t="e">
        <f>IF(testdata[[#This Row],[AtrStop]]=testdata[[#This Row],[Lower]],testdata[[#This Row],[Lower]],NA())</f>
        <v>#N/A</v>
      </c>
      <c r="S324" s="19">
        <f>IF(testdata[[#This Row],[close]]&lt;=testdata[[#This Row],[STpot]],testdata[[#This Row],[Upper]],testdata[[#This Row],[Lower]])</f>
        <v>261.07690606624533</v>
      </c>
      <c r="U324" s="2">
        <v>43206</v>
      </c>
      <c r="V324" s="7">
        <v>261.07690607000001</v>
      </c>
      <c r="W324" s="7"/>
      <c r="X324" s="19">
        <v>261.07690607000001</v>
      </c>
      <c r="Y324" t="str">
        <f t="shared" si="4"/>
        <v/>
      </c>
    </row>
    <row r="325" spans="1:25" x14ac:dyDescent="0.25">
      <c r="A325" s="5">
        <v>323</v>
      </c>
      <c r="B325" s="2">
        <v>43207</v>
      </c>
      <c r="C325" s="1">
        <v>260.44</v>
      </c>
      <c r="D325" s="1">
        <v>261.93</v>
      </c>
      <c r="E325" s="1">
        <v>259.88</v>
      </c>
      <c r="F325" s="1">
        <v>261.27</v>
      </c>
      <c r="G325" s="1">
        <f>testdata[[#This Row],[high]]-testdata[[#This Row],[low]]</f>
        <v>2.0500000000000114</v>
      </c>
      <c r="H325" s="1">
        <f>ABS(testdata[[#This Row],[high]]-F324)</f>
        <v>3.4300000000000068</v>
      </c>
      <c r="I325" s="1">
        <f>ABS(testdata[[#This Row],[low]]-F324)</f>
        <v>1.3799999999999955</v>
      </c>
      <c r="J325" s="1">
        <f>MAX(testdata[[#This Row],[H-L]:[|L-pC|]])</f>
        <v>3.4300000000000068</v>
      </c>
      <c r="K325" s="10">
        <f>(K324*20+testdata[[#This Row],[TR]])/21</f>
        <v>4.2975441047530731</v>
      </c>
      <c r="L325" s="1">
        <f>testdata[[#This Row],[close]]+Multiplier*testdata[[#This Row],[ATR]]</f>
        <v>274.16263231425921</v>
      </c>
      <c r="M325" s="1">
        <f>testdata[[#This Row],[close]]-Multiplier*testdata[[#This Row],[ATR]]</f>
        <v>248.37736768574075</v>
      </c>
      <c r="N325" s="1">
        <f>IF(OR(testdata[[#This Row],[UpperE]]&lt;N324,F324&gt;N324),testdata[[#This Row],[UpperE]],N324)</f>
        <v>261.07690606624533</v>
      </c>
      <c r="O325" s="1">
        <f>IF(OR(testdata[[#This Row],[LowerE]]&gt;O324,F324&lt;O324),testdata[[#This Row],[LowerE]],O324)</f>
        <v>248.37736768574075</v>
      </c>
      <c r="P325" s="7">
        <f>IF(S324=N324,testdata[[#This Row],[Upper]],testdata[[#This Row],[Lower]])</f>
        <v>261.07690606624533</v>
      </c>
      <c r="Q325" s="7" t="e">
        <f>IF(testdata[[#This Row],[AtrStop]]=testdata[[#This Row],[Upper]],testdata[[#This Row],[Upper]],NA())</f>
        <v>#N/A</v>
      </c>
      <c r="R325" s="7">
        <f>IF(testdata[[#This Row],[AtrStop]]=testdata[[#This Row],[Lower]],testdata[[#This Row],[Lower]],NA())</f>
        <v>248.37736768574075</v>
      </c>
      <c r="S325" s="19">
        <f>IF(testdata[[#This Row],[close]]&lt;=testdata[[#This Row],[STpot]],testdata[[#This Row],[Upper]],testdata[[#This Row],[Lower]])</f>
        <v>248.37736768574075</v>
      </c>
      <c r="U325" s="2">
        <v>43207</v>
      </c>
      <c r="V325" s="7"/>
      <c r="W325" s="7">
        <v>248.37736769</v>
      </c>
      <c r="X325" s="19">
        <v>248.37736769</v>
      </c>
      <c r="Y325" t="str">
        <f t="shared" si="4"/>
        <v/>
      </c>
    </row>
    <row r="326" spans="1:25" x14ac:dyDescent="0.25">
      <c r="A326" s="5">
        <v>324</v>
      </c>
      <c r="B326" s="2">
        <v>43208</v>
      </c>
      <c r="C326" s="1">
        <v>261.75</v>
      </c>
      <c r="D326" s="1">
        <v>262.33999999999997</v>
      </c>
      <c r="E326" s="1">
        <v>260.95999999999998</v>
      </c>
      <c r="F326" s="1">
        <v>261.45999999999998</v>
      </c>
      <c r="G326" s="1">
        <f>testdata[[#This Row],[high]]-testdata[[#This Row],[low]]</f>
        <v>1.3799999999999955</v>
      </c>
      <c r="H326" s="1">
        <f>ABS(testdata[[#This Row],[high]]-F325)</f>
        <v>1.0699999999999932</v>
      </c>
      <c r="I326" s="1">
        <f>ABS(testdata[[#This Row],[low]]-F325)</f>
        <v>0.31000000000000227</v>
      </c>
      <c r="J326" s="1">
        <f>MAX(testdata[[#This Row],[H-L]:[|L-pC|]])</f>
        <v>1.3799999999999955</v>
      </c>
      <c r="K326" s="10">
        <f>(K325*20+testdata[[#This Row],[TR]])/21</f>
        <v>4.1586134330981643</v>
      </c>
      <c r="L326" s="1">
        <f>testdata[[#This Row],[close]]+Multiplier*testdata[[#This Row],[ATR]]</f>
        <v>273.93584029929445</v>
      </c>
      <c r="M326" s="1">
        <f>testdata[[#This Row],[close]]-Multiplier*testdata[[#This Row],[ATR]]</f>
        <v>248.98415970070548</v>
      </c>
      <c r="N326" s="1">
        <f>IF(OR(testdata[[#This Row],[UpperE]]&lt;N325,F325&gt;N325),testdata[[#This Row],[UpperE]],N325)</f>
        <v>273.93584029929445</v>
      </c>
      <c r="O326" s="1">
        <f>IF(OR(testdata[[#This Row],[LowerE]]&gt;O325,F325&lt;O325),testdata[[#This Row],[LowerE]],O325)</f>
        <v>248.98415970070548</v>
      </c>
      <c r="P326" s="7">
        <f>IF(S325=N325,testdata[[#This Row],[Upper]],testdata[[#This Row],[Lower]])</f>
        <v>248.98415970070548</v>
      </c>
      <c r="Q326" s="7" t="e">
        <f>IF(testdata[[#This Row],[AtrStop]]=testdata[[#This Row],[Upper]],testdata[[#This Row],[Upper]],NA())</f>
        <v>#N/A</v>
      </c>
      <c r="R326" s="7">
        <f>IF(testdata[[#This Row],[AtrStop]]=testdata[[#This Row],[Lower]],testdata[[#This Row],[Lower]],NA())</f>
        <v>248.98415970070548</v>
      </c>
      <c r="S326" s="19">
        <f>IF(testdata[[#This Row],[close]]&lt;=testdata[[#This Row],[STpot]],testdata[[#This Row],[Upper]],testdata[[#This Row],[Lower]])</f>
        <v>248.98415970070548</v>
      </c>
      <c r="U326" s="2">
        <v>43208</v>
      </c>
      <c r="V326" s="7"/>
      <c r="W326" s="7">
        <v>248.98415969999999</v>
      </c>
      <c r="X326" s="19">
        <v>248.98415969999999</v>
      </c>
      <c r="Y326" t="str">
        <f t="shared" si="4"/>
        <v/>
      </c>
    </row>
    <row r="327" spans="1:25" x14ac:dyDescent="0.25">
      <c r="A327" s="5">
        <v>325</v>
      </c>
      <c r="B327" s="2">
        <v>43209</v>
      </c>
      <c r="C327" s="1">
        <v>260.75</v>
      </c>
      <c r="D327" s="1">
        <v>260.97000000000003</v>
      </c>
      <c r="E327" s="1">
        <v>258.88</v>
      </c>
      <c r="F327" s="1">
        <v>260.01</v>
      </c>
      <c r="G327" s="1">
        <f>testdata[[#This Row],[high]]-testdata[[#This Row],[low]]</f>
        <v>2.0900000000000318</v>
      </c>
      <c r="H327" s="1">
        <f>ABS(testdata[[#This Row],[high]]-F326)</f>
        <v>0.48999999999995225</v>
      </c>
      <c r="I327" s="1">
        <f>ABS(testdata[[#This Row],[low]]-F326)</f>
        <v>2.5799999999999841</v>
      </c>
      <c r="J327" s="1">
        <f>MAX(testdata[[#This Row],[H-L]:[|L-pC|]])</f>
        <v>2.5799999999999841</v>
      </c>
      <c r="K327" s="10">
        <f>(K326*20+testdata[[#This Row],[TR]])/21</f>
        <v>4.0834413648553936</v>
      </c>
      <c r="L327" s="1">
        <f>testdata[[#This Row],[close]]+Multiplier*testdata[[#This Row],[ATR]]</f>
        <v>272.26032409456616</v>
      </c>
      <c r="M327" s="1">
        <f>testdata[[#This Row],[close]]-Multiplier*testdata[[#This Row],[ATR]]</f>
        <v>247.75967590543382</v>
      </c>
      <c r="N327" s="1">
        <f>IF(OR(testdata[[#This Row],[UpperE]]&lt;N326,F326&gt;N326),testdata[[#This Row],[UpperE]],N326)</f>
        <v>272.26032409456616</v>
      </c>
      <c r="O327" s="1">
        <f>IF(OR(testdata[[#This Row],[LowerE]]&gt;O326,F326&lt;O326),testdata[[#This Row],[LowerE]],O326)</f>
        <v>248.98415970070548</v>
      </c>
      <c r="P327" s="7">
        <f>IF(S326=N326,testdata[[#This Row],[Upper]],testdata[[#This Row],[Lower]])</f>
        <v>248.98415970070548</v>
      </c>
      <c r="Q327" s="7" t="e">
        <f>IF(testdata[[#This Row],[AtrStop]]=testdata[[#This Row],[Upper]],testdata[[#This Row],[Upper]],NA())</f>
        <v>#N/A</v>
      </c>
      <c r="R327" s="7">
        <f>IF(testdata[[#This Row],[AtrStop]]=testdata[[#This Row],[Lower]],testdata[[#This Row],[Lower]],NA())</f>
        <v>248.98415970070548</v>
      </c>
      <c r="S327" s="19">
        <f>IF(testdata[[#This Row],[close]]&lt;=testdata[[#This Row],[STpot]],testdata[[#This Row],[Upper]],testdata[[#This Row],[Lower]])</f>
        <v>248.98415970070548</v>
      </c>
      <c r="U327" s="2">
        <v>43209</v>
      </c>
      <c r="V327" s="7"/>
      <c r="W327" s="7">
        <v>248.98415969999999</v>
      </c>
      <c r="X327" s="19">
        <v>248.98415969999999</v>
      </c>
      <c r="Y327" t="str">
        <f t="shared" si="4"/>
        <v/>
      </c>
    </row>
    <row r="328" spans="1:25" x14ac:dyDescent="0.25">
      <c r="A328" s="5">
        <v>326</v>
      </c>
      <c r="B328" s="2">
        <v>43210</v>
      </c>
      <c r="C328" s="1">
        <v>259.93</v>
      </c>
      <c r="D328" s="1">
        <v>260.18</v>
      </c>
      <c r="E328" s="1">
        <v>256.83999999999997</v>
      </c>
      <c r="F328" s="1">
        <v>257.81</v>
      </c>
      <c r="G328" s="1">
        <f>testdata[[#This Row],[high]]-testdata[[#This Row],[low]]</f>
        <v>3.3400000000000318</v>
      </c>
      <c r="H328" s="1">
        <f>ABS(testdata[[#This Row],[high]]-F327)</f>
        <v>0.17000000000001592</v>
      </c>
      <c r="I328" s="1">
        <f>ABS(testdata[[#This Row],[low]]-F327)</f>
        <v>3.1700000000000159</v>
      </c>
      <c r="J328" s="1">
        <f>MAX(testdata[[#This Row],[H-L]:[|L-pC|]])</f>
        <v>3.3400000000000318</v>
      </c>
      <c r="K328" s="10">
        <f>(K327*20+testdata[[#This Row],[TR]])/21</f>
        <v>4.0480393951003766</v>
      </c>
      <c r="L328" s="1">
        <f>testdata[[#This Row],[close]]+Multiplier*testdata[[#This Row],[ATR]]</f>
        <v>269.95411818530113</v>
      </c>
      <c r="M328" s="1">
        <f>testdata[[#This Row],[close]]-Multiplier*testdata[[#This Row],[ATR]]</f>
        <v>245.66588181469888</v>
      </c>
      <c r="N328" s="1">
        <f>IF(OR(testdata[[#This Row],[UpperE]]&lt;N327,F327&gt;N327),testdata[[#This Row],[UpperE]],N327)</f>
        <v>269.95411818530113</v>
      </c>
      <c r="O328" s="1">
        <f>IF(OR(testdata[[#This Row],[LowerE]]&gt;O327,F327&lt;O327),testdata[[#This Row],[LowerE]],O327)</f>
        <v>248.98415970070548</v>
      </c>
      <c r="P328" s="7">
        <f>IF(S327=N327,testdata[[#This Row],[Upper]],testdata[[#This Row],[Lower]])</f>
        <v>248.98415970070548</v>
      </c>
      <c r="Q328" s="7" t="e">
        <f>IF(testdata[[#This Row],[AtrStop]]=testdata[[#This Row],[Upper]],testdata[[#This Row],[Upper]],NA())</f>
        <v>#N/A</v>
      </c>
      <c r="R328" s="7">
        <f>IF(testdata[[#This Row],[AtrStop]]=testdata[[#This Row],[Lower]],testdata[[#This Row],[Lower]],NA())</f>
        <v>248.98415970070548</v>
      </c>
      <c r="S328" s="19">
        <f>IF(testdata[[#This Row],[close]]&lt;=testdata[[#This Row],[STpot]],testdata[[#This Row],[Upper]],testdata[[#This Row],[Lower]])</f>
        <v>248.98415970070548</v>
      </c>
      <c r="U328" s="2">
        <v>43210</v>
      </c>
      <c r="V328" s="7"/>
      <c r="W328" s="7">
        <v>248.98415969999999</v>
      </c>
      <c r="X328" s="19">
        <v>248.98415969999999</v>
      </c>
      <c r="Y328" t="str">
        <f t="shared" si="4"/>
        <v/>
      </c>
    </row>
    <row r="329" spans="1:25" x14ac:dyDescent="0.25">
      <c r="A329" s="5">
        <v>327</v>
      </c>
      <c r="B329" s="2">
        <v>43213</v>
      </c>
      <c r="C329" s="1">
        <v>258.44</v>
      </c>
      <c r="D329" s="1">
        <v>259.04000000000002</v>
      </c>
      <c r="E329" s="1">
        <v>256.58999999999997</v>
      </c>
      <c r="F329" s="1">
        <v>257.77</v>
      </c>
      <c r="G329" s="1">
        <f>testdata[[#This Row],[high]]-testdata[[#This Row],[low]]</f>
        <v>2.4500000000000455</v>
      </c>
      <c r="H329" s="1">
        <f>ABS(testdata[[#This Row],[high]]-F328)</f>
        <v>1.2300000000000182</v>
      </c>
      <c r="I329" s="1">
        <f>ABS(testdata[[#This Row],[low]]-F328)</f>
        <v>1.2200000000000273</v>
      </c>
      <c r="J329" s="1">
        <f>MAX(testdata[[#This Row],[H-L]:[|L-pC|]])</f>
        <v>2.4500000000000455</v>
      </c>
      <c r="K329" s="10">
        <f>(K328*20+testdata[[#This Row],[TR]])/21</f>
        <v>3.9719422810479794</v>
      </c>
      <c r="L329" s="1">
        <f>testdata[[#This Row],[close]]+Multiplier*testdata[[#This Row],[ATR]]</f>
        <v>269.6858268431439</v>
      </c>
      <c r="M329" s="1">
        <f>testdata[[#This Row],[close]]-Multiplier*testdata[[#This Row],[ATR]]</f>
        <v>245.85417315685604</v>
      </c>
      <c r="N329" s="1">
        <f>IF(OR(testdata[[#This Row],[UpperE]]&lt;N328,F328&gt;N328),testdata[[#This Row],[UpperE]],N328)</f>
        <v>269.6858268431439</v>
      </c>
      <c r="O329" s="1">
        <f>IF(OR(testdata[[#This Row],[LowerE]]&gt;O328,F328&lt;O328),testdata[[#This Row],[LowerE]],O328)</f>
        <v>248.98415970070548</v>
      </c>
      <c r="P329" s="7">
        <f>IF(S328=N328,testdata[[#This Row],[Upper]],testdata[[#This Row],[Lower]])</f>
        <v>248.98415970070548</v>
      </c>
      <c r="Q329" s="7" t="e">
        <f>IF(testdata[[#This Row],[AtrStop]]=testdata[[#This Row],[Upper]],testdata[[#This Row],[Upper]],NA())</f>
        <v>#N/A</v>
      </c>
      <c r="R329" s="7">
        <f>IF(testdata[[#This Row],[AtrStop]]=testdata[[#This Row],[Lower]],testdata[[#This Row],[Lower]],NA())</f>
        <v>248.98415970070548</v>
      </c>
      <c r="S329" s="19">
        <f>IF(testdata[[#This Row],[close]]&lt;=testdata[[#This Row],[STpot]],testdata[[#This Row],[Upper]],testdata[[#This Row],[Lower]])</f>
        <v>248.98415970070548</v>
      </c>
      <c r="U329" s="2">
        <v>43213</v>
      </c>
      <c r="V329" s="7"/>
      <c r="W329" s="7">
        <v>248.98415969999999</v>
      </c>
      <c r="X329" s="19">
        <v>248.98415969999999</v>
      </c>
      <c r="Y329" t="str">
        <f t="shared" si="4"/>
        <v/>
      </c>
    </row>
    <row r="330" spans="1:25" x14ac:dyDescent="0.25">
      <c r="A330" s="5">
        <v>328</v>
      </c>
      <c r="B330" s="2">
        <v>43214</v>
      </c>
      <c r="C330" s="1">
        <v>258.89</v>
      </c>
      <c r="D330" s="1">
        <v>259.13</v>
      </c>
      <c r="E330" s="1">
        <v>252.65</v>
      </c>
      <c r="F330" s="1">
        <v>254.3</v>
      </c>
      <c r="G330" s="1">
        <f>testdata[[#This Row],[high]]-testdata[[#This Row],[low]]</f>
        <v>6.4799999999999898</v>
      </c>
      <c r="H330" s="1">
        <f>ABS(testdata[[#This Row],[high]]-F329)</f>
        <v>1.3600000000000136</v>
      </c>
      <c r="I330" s="1">
        <f>ABS(testdata[[#This Row],[low]]-F329)</f>
        <v>5.1199999999999761</v>
      </c>
      <c r="J330" s="1">
        <f>MAX(testdata[[#This Row],[H-L]:[|L-pC|]])</f>
        <v>6.4799999999999898</v>
      </c>
      <c r="K330" s="10">
        <f>(K329*20+testdata[[#This Row],[TR]])/21</f>
        <v>4.0913736009980752</v>
      </c>
      <c r="L330" s="1">
        <f>testdata[[#This Row],[close]]+Multiplier*testdata[[#This Row],[ATR]]</f>
        <v>266.57412080299423</v>
      </c>
      <c r="M330" s="1">
        <f>testdata[[#This Row],[close]]-Multiplier*testdata[[#This Row],[ATR]]</f>
        <v>242.02587919700579</v>
      </c>
      <c r="N330" s="1">
        <f>IF(OR(testdata[[#This Row],[UpperE]]&lt;N329,F329&gt;N329),testdata[[#This Row],[UpperE]],N329)</f>
        <v>266.57412080299423</v>
      </c>
      <c r="O330" s="1">
        <f>IF(OR(testdata[[#This Row],[LowerE]]&gt;O329,F329&lt;O329),testdata[[#This Row],[LowerE]],O329)</f>
        <v>248.98415970070548</v>
      </c>
      <c r="P330" s="7">
        <f>IF(S329=N329,testdata[[#This Row],[Upper]],testdata[[#This Row],[Lower]])</f>
        <v>248.98415970070548</v>
      </c>
      <c r="Q330" s="7" t="e">
        <f>IF(testdata[[#This Row],[AtrStop]]=testdata[[#This Row],[Upper]],testdata[[#This Row],[Upper]],NA())</f>
        <v>#N/A</v>
      </c>
      <c r="R330" s="7">
        <f>IF(testdata[[#This Row],[AtrStop]]=testdata[[#This Row],[Lower]],testdata[[#This Row],[Lower]],NA())</f>
        <v>248.98415970070548</v>
      </c>
      <c r="S330" s="19">
        <f>IF(testdata[[#This Row],[close]]&lt;=testdata[[#This Row],[STpot]],testdata[[#This Row],[Upper]],testdata[[#This Row],[Lower]])</f>
        <v>248.98415970070548</v>
      </c>
      <c r="U330" s="2">
        <v>43214</v>
      </c>
      <c r="V330" s="7"/>
      <c r="W330" s="7">
        <v>248.98415969999999</v>
      </c>
      <c r="X330" s="19">
        <v>248.98415969999999</v>
      </c>
      <c r="Y330" t="str">
        <f t="shared" si="4"/>
        <v/>
      </c>
    </row>
    <row r="331" spans="1:25" x14ac:dyDescent="0.25">
      <c r="A331" s="5">
        <v>329</v>
      </c>
      <c r="B331" s="2">
        <v>43215</v>
      </c>
      <c r="C331" s="1">
        <v>254.23</v>
      </c>
      <c r="D331" s="1">
        <v>255.41</v>
      </c>
      <c r="E331" s="1">
        <v>252.24</v>
      </c>
      <c r="F331" s="1">
        <v>254.93</v>
      </c>
      <c r="G331" s="1">
        <f>testdata[[#This Row],[high]]-testdata[[#This Row],[low]]</f>
        <v>3.1699999999999875</v>
      </c>
      <c r="H331" s="1">
        <f>ABS(testdata[[#This Row],[high]]-F330)</f>
        <v>1.1099999999999852</v>
      </c>
      <c r="I331" s="1">
        <f>ABS(testdata[[#This Row],[low]]-F330)</f>
        <v>2.0600000000000023</v>
      </c>
      <c r="J331" s="1">
        <f>MAX(testdata[[#This Row],[H-L]:[|L-pC|]])</f>
        <v>3.1699999999999875</v>
      </c>
      <c r="K331" s="10">
        <f>(K330*20+testdata[[#This Row],[TR]])/21</f>
        <v>4.047498667617214</v>
      </c>
      <c r="L331" s="1">
        <f>testdata[[#This Row],[close]]+Multiplier*testdata[[#This Row],[ATR]]</f>
        <v>267.07249600285166</v>
      </c>
      <c r="M331" s="1">
        <f>testdata[[#This Row],[close]]-Multiplier*testdata[[#This Row],[ATR]]</f>
        <v>242.78750399714838</v>
      </c>
      <c r="N331" s="1">
        <f>IF(OR(testdata[[#This Row],[UpperE]]&lt;N330,F330&gt;N330),testdata[[#This Row],[UpperE]],N330)</f>
        <v>266.57412080299423</v>
      </c>
      <c r="O331" s="1">
        <f>IF(OR(testdata[[#This Row],[LowerE]]&gt;O330,F330&lt;O330),testdata[[#This Row],[LowerE]],O330)</f>
        <v>248.98415970070548</v>
      </c>
      <c r="P331" s="7">
        <f>IF(S330=N330,testdata[[#This Row],[Upper]],testdata[[#This Row],[Lower]])</f>
        <v>248.98415970070548</v>
      </c>
      <c r="Q331" s="7" t="e">
        <f>IF(testdata[[#This Row],[AtrStop]]=testdata[[#This Row],[Upper]],testdata[[#This Row],[Upper]],NA())</f>
        <v>#N/A</v>
      </c>
      <c r="R331" s="7">
        <f>IF(testdata[[#This Row],[AtrStop]]=testdata[[#This Row],[Lower]],testdata[[#This Row],[Lower]],NA())</f>
        <v>248.98415970070548</v>
      </c>
      <c r="S331" s="19">
        <f>IF(testdata[[#This Row],[close]]&lt;=testdata[[#This Row],[STpot]],testdata[[#This Row],[Upper]],testdata[[#This Row],[Lower]])</f>
        <v>248.98415970070548</v>
      </c>
      <c r="U331" s="2">
        <v>43215</v>
      </c>
      <c r="V331" s="7"/>
      <c r="W331" s="7">
        <v>248.98415969999999</v>
      </c>
      <c r="X331" s="19">
        <v>248.98415969999999</v>
      </c>
      <c r="Y331" t="str">
        <f t="shared" si="4"/>
        <v/>
      </c>
    </row>
    <row r="332" spans="1:25" x14ac:dyDescent="0.25">
      <c r="A332" s="5">
        <v>330</v>
      </c>
      <c r="B332" s="2">
        <v>43216</v>
      </c>
      <c r="C332" s="1">
        <v>256.05</v>
      </c>
      <c r="D332" s="1">
        <v>258.42</v>
      </c>
      <c r="E332" s="1">
        <v>255.56</v>
      </c>
      <c r="F332" s="1">
        <v>257.52</v>
      </c>
      <c r="G332" s="1">
        <f>testdata[[#This Row],[high]]-testdata[[#This Row],[low]]</f>
        <v>2.8600000000000136</v>
      </c>
      <c r="H332" s="1">
        <f>ABS(testdata[[#This Row],[high]]-F331)</f>
        <v>3.4900000000000091</v>
      </c>
      <c r="I332" s="1">
        <f>ABS(testdata[[#This Row],[low]]-F331)</f>
        <v>0.62999999999999545</v>
      </c>
      <c r="J332" s="1">
        <f>MAX(testdata[[#This Row],[H-L]:[|L-pC|]])</f>
        <v>3.4900000000000091</v>
      </c>
      <c r="K332" s="10">
        <f>(K331*20+testdata[[#This Row],[TR]])/21</f>
        <v>4.0209511120163945</v>
      </c>
      <c r="L332" s="1">
        <f>testdata[[#This Row],[close]]+Multiplier*testdata[[#This Row],[ATR]]</f>
        <v>269.58285333604914</v>
      </c>
      <c r="M332" s="1">
        <f>testdata[[#This Row],[close]]-Multiplier*testdata[[#This Row],[ATR]]</f>
        <v>245.45714666395079</v>
      </c>
      <c r="N332" s="1">
        <f>IF(OR(testdata[[#This Row],[UpperE]]&lt;N331,F331&gt;N331),testdata[[#This Row],[UpperE]],N331)</f>
        <v>266.57412080299423</v>
      </c>
      <c r="O332" s="1">
        <f>IF(OR(testdata[[#This Row],[LowerE]]&gt;O331,F331&lt;O331),testdata[[#This Row],[LowerE]],O331)</f>
        <v>248.98415970070548</v>
      </c>
      <c r="P332" s="7">
        <f>IF(S331=N331,testdata[[#This Row],[Upper]],testdata[[#This Row],[Lower]])</f>
        <v>248.98415970070548</v>
      </c>
      <c r="Q332" s="7" t="e">
        <f>IF(testdata[[#This Row],[AtrStop]]=testdata[[#This Row],[Upper]],testdata[[#This Row],[Upper]],NA())</f>
        <v>#N/A</v>
      </c>
      <c r="R332" s="7">
        <f>IF(testdata[[#This Row],[AtrStop]]=testdata[[#This Row],[Lower]],testdata[[#This Row],[Lower]],NA())</f>
        <v>248.98415970070548</v>
      </c>
      <c r="S332" s="19">
        <f>IF(testdata[[#This Row],[close]]&lt;=testdata[[#This Row],[STpot]],testdata[[#This Row],[Upper]],testdata[[#This Row],[Lower]])</f>
        <v>248.98415970070548</v>
      </c>
      <c r="U332" s="2">
        <v>43216</v>
      </c>
      <c r="V332" s="7"/>
      <c r="W332" s="7">
        <v>248.98415969999999</v>
      </c>
      <c r="X332" s="19">
        <v>248.98415969999999</v>
      </c>
      <c r="Y332" t="str">
        <f t="shared" si="4"/>
        <v/>
      </c>
    </row>
    <row r="333" spans="1:25" x14ac:dyDescent="0.25">
      <c r="A333" s="5">
        <v>331</v>
      </c>
      <c r="B333" s="2">
        <v>43217</v>
      </c>
      <c r="C333" s="1">
        <v>258.18</v>
      </c>
      <c r="D333" s="1">
        <v>258.51</v>
      </c>
      <c r="E333" s="1">
        <v>256.73</v>
      </c>
      <c r="F333" s="1">
        <v>257.76</v>
      </c>
      <c r="G333" s="1">
        <f>testdata[[#This Row],[high]]-testdata[[#This Row],[low]]</f>
        <v>1.7799999999999727</v>
      </c>
      <c r="H333" s="1">
        <f>ABS(testdata[[#This Row],[high]]-F332)</f>
        <v>0.99000000000000909</v>
      </c>
      <c r="I333" s="1">
        <f>ABS(testdata[[#This Row],[low]]-F332)</f>
        <v>0.78999999999996362</v>
      </c>
      <c r="J333" s="1">
        <f>MAX(testdata[[#This Row],[H-L]:[|L-pC|]])</f>
        <v>1.7799999999999727</v>
      </c>
      <c r="K333" s="10">
        <f>(K332*20+testdata[[#This Row],[TR]])/21</f>
        <v>3.9142391543013266</v>
      </c>
      <c r="L333" s="1">
        <f>testdata[[#This Row],[close]]+Multiplier*testdata[[#This Row],[ATR]]</f>
        <v>269.50271746290395</v>
      </c>
      <c r="M333" s="1">
        <f>testdata[[#This Row],[close]]-Multiplier*testdata[[#This Row],[ATR]]</f>
        <v>246.01728253709601</v>
      </c>
      <c r="N333" s="1">
        <f>IF(OR(testdata[[#This Row],[UpperE]]&lt;N332,F332&gt;N332),testdata[[#This Row],[UpperE]],N332)</f>
        <v>266.57412080299423</v>
      </c>
      <c r="O333" s="1">
        <f>IF(OR(testdata[[#This Row],[LowerE]]&gt;O332,F332&lt;O332),testdata[[#This Row],[LowerE]],O332)</f>
        <v>248.98415970070548</v>
      </c>
      <c r="P333" s="7">
        <f>IF(S332=N332,testdata[[#This Row],[Upper]],testdata[[#This Row],[Lower]])</f>
        <v>248.98415970070548</v>
      </c>
      <c r="Q333" s="7" t="e">
        <f>IF(testdata[[#This Row],[AtrStop]]=testdata[[#This Row],[Upper]],testdata[[#This Row],[Upper]],NA())</f>
        <v>#N/A</v>
      </c>
      <c r="R333" s="7">
        <f>IF(testdata[[#This Row],[AtrStop]]=testdata[[#This Row],[Lower]],testdata[[#This Row],[Lower]],NA())</f>
        <v>248.98415970070548</v>
      </c>
      <c r="S333" s="19">
        <f>IF(testdata[[#This Row],[close]]&lt;=testdata[[#This Row],[STpot]],testdata[[#This Row],[Upper]],testdata[[#This Row],[Lower]])</f>
        <v>248.98415970070548</v>
      </c>
      <c r="U333" s="2">
        <v>43217</v>
      </c>
      <c r="V333" s="7"/>
      <c r="W333" s="7">
        <v>248.98415969999999</v>
      </c>
      <c r="X333" s="19">
        <v>248.98415969999999</v>
      </c>
      <c r="Y333" t="str">
        <f t="shared" si="4"/>
        <v/>
      </c>
    </row>
    <row r="334" spans="1:25" x14ac:dyDescent="0.25">
      <c r="A334" s="5">
        <v>332</v>
      </c>
      <c r="B334" s="2">
        <v>43220</v>
      </c>
      <c r="C334" s="1">
        <v>258.44</v>
      </c>
      <c r="D334" s="1">
        <v>259.04000000000002</v>
      </c>
      <c r="E334" s="1">
        <v>255.7</v>
      </c>
      <c r="F334" s="1">
        <v>255.78</v>
      </c>
      <c r="G334" s="1">
        <f>testdata[[#This Row],[high]]-testdata[[#This Row],[low]]</f>
        <v>3.3400000000000318</v>
      </c>
      <c r="H334" s="1">
        <f>ABS(testdata[[#This Row],[high]]-F333)</f>
        <v>1.2800000000000296</v>
      </c>
      <c r="I334" s="1">
        <f>ABS(testdata[[#This Row],[low]]-F333)</f>
        <v>2.0600000000000023</v>
      </c>
      <c r="J334" s="1">
        <f>MAX(testdata[[#This Row],[H-L]:[|L-pC|]])</f>
        <v>3.3400000000000318</v>
      </c>
      <c r="K334" s="10">
        <f>(K333*20+testdata[[#This Row],[TR]])/21</f>
        <v>3.886894432667932</v>
      </c>
      <c r="L334" s="1">
        <f>testdata[[#This Row],[close]]+Multiplier*testdata[[#This Row],[ATR]]</f>
        <v>267.44068329800382</v>
      </c>
      <c r="M334" s="1">
        <f>testdata[[#This Row],[close]]-Multiplier*testdata[[#This Row],[ATR]]</f>
        <v>244.11931670199621</v>
      </c>
      <c r="N334" s="1">
        <f>IF(OR(testdata[[#This Row],[UpperE]]&lt;N333,F333&gt;N333),testdata[[#This Row],[UpperE]],N333)</f>
        <v>266.57412080299423</v>
      </c>
      <c r="O334" s="1">
        <f>IF(OR(testdata[[#This Row],[LowerE]]&gt;O333,F333&lt;O333),testdata[[#This Row],[LowerE]],O333)</f>
        <v>248.98415970070548</v>
      </c>
      <c r="P334" s="7">
        <f>IF(S333=N333,testdata[[#This Row],[Upper]],testdata[[#This Row],[Lower]])</f>
        <v>248.98415970070548</v>
      </c>
      <c r="Q334" s="7" t="e">
        <f>IF(testdata[[#This Row],[AtrStop]]=testdata[[#This Row],[Upper]],testdata[[#This Row],[Upper]],NA())</f>
        <v>#N/A</v>
      </c>
      <c r="R334" s="7">
        <f>IF(testdata[[#This Row],[AtrStop]]=testdata[[#This Row],[Lower]],testdata[[#This Row],[Lower]],NA())</f>
        <v>248.98415970070548</v>
      </c>
      <c r="S334" s="19">
        <f>IF(testdata[[#This Row],[close]]&lt;=testdata[[#This Row],[STpot]],testdata[[#This Row],[Upper]],testdata[[#This Row],[Lower]])</f>
        <v>248.98415970070548</v>
      </c>
      <c r="U334" s="2">
        <v>43220</v>
      </c>
      <c r="V334" s="7"/>
      <c r="W334" s="7">
        <v>248.98415969999999</v>
      </c>
      <c r="X334" s="19">
        <v>248.98415969999999</v>
      </c>
      <c r="Y334" t="str">
        <f t="shared" si="4"/>
        <v/>
      </c>
    </row>
    <row r="335" spans="1:25" x14ac:dyDescent="0.25">
      <c r="A335" s="5">
        <v>333</v>
      </c>
      <c r="B335" s="2">
        <v>43221</v>
      </c>
      <c r="C335" s="1">
        <v>255.16</v>
      </c>
      <c r="D335" s="1">
        <v>256.35000000000002</v>
      </c>
      <c r="E335" s="1">
        <v>253.46</v>
      </c>
      <c r="F335" s="1">
        <v>256.23</v>
      </c>
      <c r="G335" s="1">
        <f>testdata[[#This Row],[high]]-testdata[[#This Row],[low]]</f>
        <v>2.8900000000000148</v>
      </c>
      <c r="H335" s="1">
        <f>ABS(testdata[[#This Row],[high]]-F334)</f>
        <v>0.5700000000000216</v>
      </c>
      <c r="I335" s="1">
        <f>ABS(testdata[[#This Row],[low]]-F334)</f>
        <v>2.3199999999999932</v>
      </c>
      <c r="J335" s="1">
        <f>MAX(testdata[[#This Row],[H-L]:[|L-pC|]])</f>
        <v>2.8900000000000148</v>
      </c>
      <c r="K335" s="10">
        <f>(K334*20+testdata[[#This Row],[TR]])/21</f>
        <v>3.8394232692075549</v>
      </c>
      <c r="L335" s="1">
        <f>testdata[[#This Row],[close]]+Multiplier*testdata[[#This Row],[ATR]]</f>
        <v>267.74826980762271</v>
      </c>
      <c r="M335" s="1">
        <f>testdata[[#This Row],[close]]-Multiplier*testdata[[#This Row],[ATR]]</f>
        <v>244.71173019237736</v>
      </c>
      <c r="N335" s="1">
        <f>IF(OR(testdata[[#This Row],[UpperE]]&lt;N334,F334&gt;N334),testdata[[#This Row],[UpperE]],N334)</f>
        <v>266.57412080299423</v>
      </c>
      <c r="O335" s="1">
        <f>IF(OR(testdata[[#This Row],[LowerE]]&gt;O334,F334&lt;O334),testdata[[#This Row],[LowerE]],O334)</f>
        <v>248.98415970070548</v>
      </c>
      <c r="P335" s="7">
        <f>IF(S334=N334,testdata[[#This Row],[Upper]],testdata[[#This Row],[Lower]])</f>
        <v>248.98415970070548</v>
      </c>
      <c r="Q335" s="7" t="e">
        <f>IF(testdata[[#This Row],[AtrStop]]=testdata[[#This Row],[Upper]],testdata[[#This Row],[Upper]],NA())</f>
        <v>#N/A</v>
      </c>
      <c r="R335" s="7">
        <f>IF(testdata[[#This Row],[AtrStop]]=testdata[[#This Row],[Lower]],testdata[[#This Row],[Lower]],NA())</f>
        <v>248.98415970070548</v>
      </c>
      <c r="S335" s="19">
        <f>IF(testdata[[#This Row],[close]]&lt;=testdata[[#This Row],[STpot]],testdata[[#This Row],[Upper]],testdata[[#This Row],[Lower]])</f>
        <v>248.98415970070548</v>
      </c>
      <c r="U335" s="2">
        <v>43221</v>
      </c>
      <c r="V335" s="7"/>
      <c r="W335" s="7">
        <v>248.98415969999999</v>
      </c>
      <c r="X335" s="19">
        <v>248.98415969999999</v>
      </c>
      <c r="Y335" t="str">
        <f t="shared" si="4"/>
        <v/>
      </c>
    </row>
    <row r="336" spans="1:25" x14ac:dyDescent="0.25">
      <c r="A336" s="5">
        <v>334</v>
      </c>
      <c r="B336" s="2">
        <v>43222</v>
      </c>
      <c r="C336" s="1">
        <v>256.02</v>
      </c>
      <c r="D336" s="1">
        <v>256.91000000000003</v>
      </c>
      <c r="E336" s="1">
        <v>254.08</v>
      </c>
      <c r="F336" s="1">
        <v>254.51</v>
      </c>
      <c r="G336" s="1">
        <f>testdata[[#This Row],[high]]-testdata[[#This Row],[low]]</f>
        <v>2.8300000000000125</v>
      </c>
      <c r="H336" s="1">
        <f>ABS(testdata[[#This Row],[high]]-F335)</f>
        <v>0.68000000000000682</v>
      </c>
      <c r="I336" s="1">
        <f>ABS(testdata[[#This Row],[low]]-F335)</f>
        <v>2.1500000000000057</v>
      </c>
      <c r="J336" s="1">
        <f>MAX(testdata[[#This Row],[H-L]:[|L-pC|]])</f>
        <v>2.8300000000000125</v>
      </c>
      <c r="K336" s="10">
        <f>(K335*20+testdata[[#This Row],[TR]])/21</f>
        <v>3.791355494483386</v>
      </c>
      <c r="L336" s="1">
        <f>testdata[[#This Row],[close]]+Multiplier*testdata[[#This Row],[ATR]]</f>
        <v>265.88406648345017</v>
      </c>
      <c r="M336" s="1">
        <f>testdata[[#This Row],[close]]-Multiplier*testdata[[#This Row],[ATR]]</f>
        <v>243.13593351654984</v>
      </c>
      <c r="N336" s="1">
        <f>IF(OR(testdata[[#This Row],[UpperE]]&lt;N335,F335&gt;N335),testdata[[#This Row],[UpperE]],N335)</f>
        <v>265.88406648345017</v>
      </c>
      <c r="O336" s="1">
        <f>IF(OR(testdata[[#This Row],[LowerE]]&gt;O335,F335&lt;O335),testdata[[#This Row],[LowerE]],O335)</f>
        <v>248.98415970070548</v>
      </c>
      <c r="P336" s="7">
        <f>IF(S335=N335,testdata[[#This Row],[Upper]],testdata[[#This Row],[Lower]])</f>
        <v>248.98415970070548</v>
      </c>
      <c r="Q336" s="7" t="e">
        <f>IF(testdata[[#This Row],[AtrStop]]=testdata[[#This Row],[Upper]],testdata[[#This Row],[Upper]],NA())</f>
        <v>#N/A</v>
      </c>
      <c r="R336" s="7">
        <f>IF(testdata[[#This Row],[AtrStop]]=testdata[[#This Row],[Lower]],testdata[[#This Row],[Lower]],NA())</f>
        <v>248.98415970070548</v>
      </c>
      <c r="S336" s="19">
        <f>IF(testdata[[#This Row],[close]]&lt;=testdata[[#This Row],[STpot]],testdata[[#This Row],[Upper]],testdata[[#This Row],[Lower]])</f>
        <v>248.98415970070548</v>
      </c>
      <c r="U336" s="2">
        <v>43222</v>
      </c>
      <c r="V336" s="7"/>
      <c r="W336" s="7">
        <v>248.98415969999999</v>
      </c>
      <c r="X336" s="19">
        <v>248.98415969999999</v>
      </c>
      <c r="Y336" t="str">
        <f t="shared" ref="Y336:Y399" si="5">IF(ROUND(X336,8)&lt;&gt;ROUND(S336,8),"ERR","")</f>
        <v/>
      </c>
    </row>
    <row r="337" spans="1:25" x14ac:dyDescent="0.25">
      <c r="A337" s="5">
        <v>335</v>
      </c>
      <c r="B337" s="2">
        <v>43223</v>
      </c>
      <c r="C337" s="1">
        <v>253.6</v>
      </c>
      <c r="D337" s="1">
        <v>254.66</v>
      </c>
      <c r="E337" s="1">
        <v>250.5</v>
      </c>
      <c r="F337" s="1">
        <v>253.95</v>
      </c>
      <c r="G337" s="1">
        <f>testdata[[#This Row],[high]]-testdata[[#This Row],[low]]</f>
        <v>4.1599999999999966</v>
      </c>
      <c r="H337" s="1">
        <f>ABS(testdata[[#This Row],[high]]-F336)</f>
        <v>0.15000000000000568</v>
      </c>
      <c r="I337" s="1">
        <f>ABS(testdata[[#This Row],[low]]-F336)</f>
        <v>4.0099999999999909</v>
      </c>
      <c r="J337" s="1">
        <f>MAX(testdata[[#This Row],[H-L]:[|L-pC|]])</f>
        <v>4.1599999999999966</v>
      </c>
      <c r="K337" s="10">
        <f>(K336*20+testdata[[#This Row],[TR]])/21</f>
        <v>3.8089099947460818</v>
      </c>
      <c r="L337" s="1">
        <f>testdata[[#This Row],[close]]+Multiplier*testdata[[#This Row],[ATR]]</f>
        <v>265.37672998423824</v>
      </c>
      <c r="M337" s="1">
        <f>testdata[[#This Row],[close]]-Multiplier*testdata[[#This Row],[ATR]]</f>
        <v>242.52327001576174</v>
      </c>
      <c r="N337" s="1">
        <f>IF(OR(testdata[[#This Row],[UpperE]]&lt;N336,F336&gt;N336),testdata[[#This Row],[UpperE]],N336)</f>
        <v>265.37672998423824</v>
      </c>
      <c r="O337" s="1">
        <f>IF(OR(testdata[[#This Row],[LowerE]]&gt;O336,F336&lt;O336),testdata[[#This Row],[LowerE]],O336)</f>
        <v>248.98415970070548</v>
      </c>
      <c r="P337" s="7">
        <f>IF(S336=N336,testdata[[#This Row],[Upper]],testdata[[#This Row],[Lower]])</f>
        <v>248.98415970070548</v>
      </c>
      <c r="Q337" s="7" t="e">
        <f>IF(testdata[[#This Row],[AtrStop]]=testdata[[#This Row],[Upper]],testdata[[#This Row],[Upper]],NA())</f>
        <v>#N/A</v>
      </c>
      <c r="R337" s="7">
        <f>IF(testdata[[#This Row],[AtrStop]]=testdata[[#This Row],[Lower]],testdata[[#This Row],[Lower]],NA())</f>
        <v>248.98415970070548</v>
      </c>
      <c r="S337" s="19">
        <f>IF(testdata[[#This Row],[close]]&lt;=testdata[[#This Row],[STpot]],testdata[[#This Row],[Upper]],testdata[[#This Row],[Lower]])</f>
        <v>248.98415970070548</v>
      </c>
      <c r="U337" s="2">
        <v>43223</v>
      </c>
      <c r="V337" s="7"/>
      <c r="W337" s="7">
        <v>248.98415969999999</v>
      </c>
      <c r="X337" s="19">
        <v>248.98415969999999</v>
      </c>
      <c r="Y337" t="str">
        <f t="shared" si="5"/>
        <v/>
      </c>
    </row>
    <row r="338" spans="1:25" x14ac:dyDescent="0.25">
      <c r="A338" s="5">
        <v>336</v>
      </c>
      <c r="B338" s="2">
        <v>43224</v>
      </c>
      <c r="C338" s="1">
        <v>252.89</v>
      </c>
      <c r="D338" s="1">
        <v>257.98</v>
      </c>
      <c r="E338" s="1">
        <v>252.53</v>
      </c>
      <c r="F338" s="1">
        <v>257.24</v>
      </c>
      <c r="G338" s="1">
        <f>testdata[[#This Row],[high]]-testdata[[#This Row],[low]]</f>
        <v>5.4500000000000171</v>
      </c>
      <c r="H338" s="1">
        <f>ABS(testdata[[#This Row],[high]]-F337)</f>
        <v>4.0300000000000296</v>
      </c>
      <c r="I338" s="1">
        <f>ABS(testdata[[#This Row],[low]]-F337)</f>
        <v>1.4199999999999875</v>
      </c>
      <c r="J338" s="1">
        <f>MAX(testdata[[#This Row],[H-L]:[|L-pC|]])</f>
        <v>5.4500000000000171</v>
      </c>
      <c r="K338" s="10">
        <f>(K337*20+testdata[[#This Row],[TR]])/21</f>
        <v>3.8870571378534118</v>
      </c>
      <c r="L338" s="1">
        <f>testdata[[#This Row],[close]]+Multiplier*testdata[[#This Row],[ATR]]</f>
        <v>268.90117141356023</v>
      </c>
      <c r="M338" s="1">
        <f>testdata[[#This Row],[close]]-Multiplier*testdata[[#This Row],[ATR]]</f>
        <v>245.57882858643978</v>
      </c>
      <c r="N338" s="1">
        <f>IF(OR(testdata[[#This Row],[UpperE]]&lt;N337,F337&gt;N337),testdata[[#This Row],[UpperE]],N337)</f>
        <v>265.37672998423824</v>
      </c>
      <c r="O338" s="1">
        <f>IF(OR(testdata[[#This Row],[LowerE]]&gt;O337,F337&lt;O337),testdata[[#This Row],[LowerE]],O337)</f>
        <v>248.98415970070548</v>
      </c>
      <c r="P338" s="7">
        <f>IF(S337=N337,testdata[[#This Row],[Upper]],testdata[[#This Row],[Lower]])</f>
        <v>248.98415970070548</v>
      </c>
      <c r="Q338" s="7" t="e">
        <f>IF(testdata[[#This Row],[AtrStop]]=testdata[[#This Row],[Upper]],testdata[[#This Row],[Upper]],NA())</f>
        <v>#N/A</v>
      </c>
      <c r="R338" s="7">
        <f>IF(testdata[[#This Row],[AtrStop]]=testdata[[#This Row],[Lower]],testdata[[#This Row],[Lower]],NA())</f>
        <v>248.98415970070548</v>
      </c>
      <c r="S338" s="19">
        <f>IF(testdata[[#This Row],[close]]&lt;=testdata[[#This Row],[STpot]],testdata[[#This Row],[Upper]],testdata[[#This Row],[Lower]])</f>
        <v>248.98415970070548</v>
      </c>
      <c r="U338" s="2">
        <v>43224</v>
      </c>
      <c r="V338" s="7"/>
      <c r="W338" s="7">
        <v>248.98415969999999</v>
      </c>
      <c r="X338" s="19">
        <v>248.98415969999999</v>
      </c>
      <c r="Y338" t="str">
        <f t="shared" si="5"/>
        <v/>
      </c>
    </row>
    <row r="339" spans="1:25" x14ac:dyDescent="0.25">
      <c r="A339" s="5">
        <v>337</v>
      </c>
      <c r="B339" s="2">
        <v>43227</v>
      </c>
      <c r="C339" s="1">
        <v>258.08</v>
      </c>
      <c r="D339" s="1">
        <v>259.17</v>
      </c>
      <c r="E339" s="1">
        <v>257.32</v>
      </c>
      <c r="F339" s="1">
        <v>258.11</v>
      </c>
      <c r="G339" s="1">
        <f>testdata[[#This Row],[high]]-testdata[[#This Row],[low]]</f>
        <v>1.8500000000000227</v>
      </c>
      <c r="H339" s="1">
        <f>ABS(testdata[[#This Row],[high]]-F338)</f>
        <v>1.9300000000000068</v>
      </c>
      <c r="I339" s="1">
        <f>ABS(testdata[[#This Row],[low]]-F338)</f>
        <v>7.9999999999984084E-2</v>
      </c>
      <c r="J339" s="1">
        <f>MAX(testdata[[#This Row],[H-L]:[|L-pC|]])</f>
        <v>1.9300000000000068</v>
      </c>
      <c r="K339" s="10">
        <f>(K338*20+testdata[[#This Row],[TR]])/21</f>
        <v>3.7938639408127734</v>
      </c>
      <c r="L339" s="1">
        <f>testdata[[#This Row],[close]]+Multiplier*testdata[[#This Row],[ATR]]</f>
        <v>269.49159182243835</v>
      </c>
      <c r="M339" s="1">
        <f>testdata[[#This Row],[close]]-Multiplier*testdata[[#This Row],[ATR]]</f>
        <v>246.7284081775617</v>
      </c>
      <c r="N339" s="1">
        <f>IF(OR(testdata[[#This Row],[UpperE]]&lt;N338,F338&gt;N338),testdata[[#This Row],[UpperE]],N338)</f>
        <v>265.37672998423824</v>
      </c>
      <c r="O339" s="1">
        <f>IF(OR(testdata[[#This Row],[LowerE]]&gt;O338,F338&lt;O338),testdata[[#This Row],[LowerE]],O338)</f>
        <v>248.98415970070548</v>
      </c>
      <c r="P339" s="7">
        <f>IF(S338=N338,testdata[[#This Row],[Upper]],testdata[[#This Row],[Lower]])</f>
        <v>248.98415970070548</v>
      </c>
      <c r="Q339" s="7" t="e">
        <f>IF(testdata[[#This Row],[AtrStop]]=testdata[[#This Row],[Upper]],testdata[[#This Row],[Upper]],NA())</f>
        <v>#N/A</v>
      </c>
      <c r="R339" s="7">
        <f>IF(testdata[[#This Row],[AtrStop]]=testdata[[#This Row],[Lower]],testdata[[#This Row],[Lower]],NA())</f>
        <v>248.98415970070548</v>
      </c>
      <c r="S339" s="19">
        <f>IF(testdata[[#This Row],[close]]&lt;=testdata[[#This Row],[STpot]],testdata[[#This Row],[Upper]],testdata[[#This Row],[Lower]])</f>
        <v>248.98415970070548</v>
      </c>
      <c r="U339" s="2">
        <v>43227</v>
      </c>
      <c r="V339" s="7"/>
      <c r="W339" s="7">
        <v>248.98415969999999</v>
      </c>
      <c r="X339" s="19">
        <v>248.98415969999999</v>
      </c>
      <c r="Y339" t="str">
        <f t="shared" si="5"/>
        <v/>
      </c>
    </row>
    <row r="340" spans="1:25" x14ac:dyDescent="0.25">
      <c r="A340" s="5">
        <v>338</v>
      </c>
      <c r="B340" s="2">
        <v>43228</v>
      </c>
      <c r="C340" s="1">
        <v>257.7</v>
      </c>
      <c r="D340" s="1">
        <v>258.5</v>
      </c>
      <c r="E340" s="1">
        <v>256.39999999999998</v>
      </c>
      <c r="F340" s="1">
        <v>258.11</v>
      </c>
      <c r="G340" s="1">
        <f>testdata[[#This Row],[high]]-testdata[[#This Row],[low]]</f>
        <v>2.1000000000000227</v>
      </c>
      <c r="H340" s="1">
        <f>ABS(testdata[[#This Row],[high]]-F339)</f>
        <v>0.38999999999998636</v>
      </c>
      <c r="I340" s="1">
        <f>ABS(testdata[[#This Row],[low]]-F339)</f>
        <v>1.7100000000000364</v>
      </c>
      <c r="J340" s="1">
        <f>MAX(testdata[[#This Row],[H-L]:[|L-pC|]])</f>
        <v>2.1000000000000227</v>
      </c>
      <c r="K340" s="10">
        <f>(K339*20+testdata[[#This Row],[TR]])/21</f>
        <v>3.7132037531550233</v>
      </c>
      <c r="L340" s="1">
        <f>testdata[[#This Row],[close]]+Multiplier*testdata[[#This Row],[ATR]]</f>
        <v>269.2496112594651</v>
      </c>
      <c r="M340" s="1">
        <f>testdata[[#This Row],[close]]-Multiplier*testdata[[#This Row],[ATR]]</f>
        <v>246.97038874053493</v>
      </c>
      <c r="N340" s="1">
        <f>IF(OR(testdata[[#This Row],[UpperE]]&lt;N339,F339&gt;N339),testdata[[#This Row],[UpperE]],N339)</f>
        <v>265.37672998423824</v>
      </c>
      <c r="O340" s="1">
        <f>IF(OR(testdata[[#This Row],[LowerE]]&gt;O339,F339&lt;O339),testdata[[#This Row],[LowerE]],O339)</f>
        <v>248.98415970070548</v>
      </c>
      <c r="P340" s="7">
        <f>IF(S339=N339,testdata[[#This Row],[Upper]],testdata[[#This Row],[Lower]])</f>
        <v>248.98415970070548</v>
      </c>
      <c r="Q340" s="7" t="e">
        <f>IF(testdata[[#This Row],[AtrStop]]=testdata[[#This Row],[Upper]],testdata[[#This Row],[Upper]],NA())</f>
        <v>#N/A</v>
      </c>
      <c r="R340" s="7">
        <f>IF(testdata[[#This Row],[AtrStop]]=testdata[[#This Row],[Lower]],testdata[[#This Row],[Lower]],NA())</f>
        <v>248.98415970070548</v>
      </c>
      <c r="S340" s="19">
        <f>IF(testdata[[#This Row],[close]]&lt;=testdata[[#This Row],[STpot]],testdata[[#This Row],[Upper]],testdata[[#This Row],[Lower]])</f>
        <v>248.98415970070548</v>
      </c>
      <c r="U340" s="2">
        <v>43228</v>
      </c>
      <c r="V340" s="7"/>
      <c r="W340" s="7">
        <v>248.98415969999999</v>
      </c>
      <c r="X340" s="19">
        <v>248.98415969999999</v>
      </c>
      <c r="Y340" t="str">
        <f t="shared" si="5"/>
        <v/>
      </c>
    </row>
    <row r="341" spans="1:25" x14ac:dyDescent="0.25">
      <c r="A341" s="5">
        <v>339</v>
      </c>
      <c r="B341" s="2">
        <v>43229</v>
      </c>
      <c r="C341" s="1">
        <v>258.83999999999997</v>
      </c>
      <c r="D341" s="1">
        <v>260.95</v>
      </c>
      <c r="E341" s="1">
        <v>258.27</v>
      </c>
      <c r="F341" s="1">
        <v>260.60000000000002</v>
      </c>
      <c r="G341" s="1">
        <f>testdata[[#This Row],[high]]-testdata[[#This Row],[low]]</f>
        <v>2.6800000000000068</v>
      </c>
      <c r="H341" s="1">
        <f>ABS(testdata[[#This Row],[high]]-F340)</f>
        <v>2.839999999999975</v>
      </c>
      <c r="I341" s="1">
        <f>ABS(testdata[[#This Row],[low]]-F340)</f>
        <v>0.15999999999996817</v>
      </c>
      <c r="J341" s="1">
        <f>MAX(testdata[[#This Row],[H-L]:[|L-pC|]])</f>
        <v>2.839999999999975</v>
      </c>
      <c r="K341" s="10">
        <f>(K340*20+testdata[[#This Row],[TR]])/21</f>
        <v>3.6716226220524018</v>
      </c>
      <c r="L341" s="1">
        <f>testdata[[#This Row],[close]]+Multiplier*testdata[[#This Row],[ATR]]</f>
        <v>271.61486786615723</v>
      </c>
      <c r="M341" s="1">
        <f>testdata[[#This Row],[close]]-Multiplier*testdata[[#This Row],[ATR]]</f>
        <v>249.58513213384282</v>
      </c>
      <c r="N341" s="1">
        <f>IF(OR(testdata[[#This Row],[UpperE]]&lt;N340,F340&gt;N340),testdata[[#This Row],[UpperE]],N340)</f>
        <v>265.37672998423824</v>
      </c>
      <c r="O341" s="1">
        <f>IF(OR(testdata[[#This Row],[LowerE]]&gt;O340,F340&lt;O340),testdata[[#This Row],[LowerE]],O340)</f>
        <v>249.58513213384282</v>
      </c>
      <c r="P341" s="7">
        <f>IF(S340=N340,testdata[[#This Row],[Upper]],testdata[[#This Row],[Lower]])</f>
        <v>249.58513213384282</v>
      </c>
      <c r="Q341" s="7" t="e">
        <f>IF(testdata[[#This Row],[AtrStop]]=testdata[[#This Row],[Upper]],testdata[[#This Row],[Upper]],NA())</f>
        <v>#N/A</v>
      </c>
      <c r="R341" s="7">
        <f>IF(testdata[[#This Row],[AtrStop]]=testdata[[#This Row],[Lower]],testdata[[#This Row],[Lower]],NA())</f>
        <v>249.58513213384282</v>
      </c>
      <c r="S341" s="19">
        <f>IF(testdata[[#This Row],[close]]&lt;=testdata[[#This Row],[STpot]],testdata[[#This Row],[Upper]],testdata[[#This Row],[Lower]])</f>
        <v>249.58513213384282</v>
      </c>
      <c r="U341" s="2">
        <v>43229</v>
      </c>
      <c r="V341" s="7"/>
      <c r="W341" s="7">
        <v>249.58513213000001</v>
      </c>
      <c r="X341" s="19">
        <v>249.58513213000001</v>
      </c>
      <c r="Y341" t="str">
        <f t="shared" si="5"/>
        <v/>
      </c>
    </row>
    <row r="342" spans="1:25" x14ac:dyDescent="0.25">
      <c r="A342" s="5">
        <v>340</v>
      </c>
      <c r="B342" s="2">
        <v>43230</v>
      </c>
      <c r="C342" s="1">
        <v>261.41000000000003</v>
      </c>
      <c r="D342" s="1">
        <v>263.39999999999998</v>
      </c>
      <c r="E342" s="1">
        <v>261.3</v>
      </c>
      <c r="F342" s="1">
        <v>263.04000000000002</v>
      </c>
      <c r="G342" s="1">
        <f>testdata[[#This Row],[high]]-testdata[[#This Row],[low]]</f>
        <v>2.0999999999999659</v>
      </c>
      <c r="H342" s="1">
        <f>ABS(testdata[[#This Row],[high]]-F341)</f>
        <v>2.7999999999999545</v>
      </c>
      <c r="I342" s="1">
        <f>ABS(testdata[[#This Row],[low]]-F341)</f>
        <v>0.69999999999998863</v>
      </c>
      <c r="J342" s="1">
        <f>MAX(testdata[[#This Row],[H-L]:[|L-pC|]])</f>
        <v>2.7999999999999545</v>
      </c>
      <c r="K342" s="10">
        <f>(K341*20+testdata[[#This Row],[TR]])/21</f>
        <v>3.6301167829070473</v>
      </c>
      <c r="L342" s="1">
        <f>testdata[[#This Row],[close]]+Multiplier*testdata[[#This Row],[ATR]]</f>
        <v>273.93035034872116</v>
      </c>
      <c r="M342" s="1">
        <f>testdata[[#This Row],[close]]-Multiplier*testdata[[#This Row],[ATR]]</f>
        <v>252.14964965127888</v>
      </c>
      <c r="N342" s="1">
        <f>IF(OR(testdata[[#This Row],[UpperE]]&lt;N341,F341&gt;N341),testdata[[#This Row],[UpperE]],N341)</f>
        <v>265.37672998423824</v>
      </c>
      <c r="O342" s="1">
        <f>IF(OR(testdata[[#This Row],[LowerE]]&gt;O341,F341&lt;O341),testdata[[#This Row],[LowerE]],O341)</f>
        <v>252.14964965127888</v>
      </c>
      <c r="P342" s="7">
        <f>IF(S341=N341,testdata[[#This Row],[Upper]],testdata[[#This Row],[Lower]])</f>
        <v>252.14964965127888</v>
      </c>
      <c r="Q342" s="7" t="e">
        <f>IF(testdata[[#This Row],[AtrStop]]=testdata[[#This Row],[Upper]],testdata[[#This Row],[Upper]],NA())</f>
        <v>#N/A</v>
      </c>
      <c r="R342" s="7">
        <f>IF(testdata[[#This Row],[AtrStop]]=testdata[[#This Row],[Lower]],testdata[[#This Row],[Lower]],NA())</f>
        <v>252.14964965127888</v>
      </c>
      <c r="S342" s="19">
        <f>IF(testdata[[#This Row],[close]]&lt;=testdata[[#This Row],[STpot]],testdata[[#This Row],[Upper]],testdata[[#This Row],[Lower]])</f>
        <v>252.14964965127888</v>
      </c>
      <c r="U342" s="2">
        <v>43230</v>
      </c>
      <c r="V342" s="7"/>
      <c r="W342" s="7">
        <v>252.14964964999999</v>
      </c>
      <c r="X342" s="19">
        <v>252.14964964999999</v>
      </c>
      <c r="Y342" t="str">
        <f t="shared" si="5"/>
        <v/>
      </c>
    </row>
    <row r="343" spans="1:25" x14ac:dyDescent="0.25">
      <c r="A343" s="5">
        <v>341</v>
      </c>
      <c r="B343" s="2">
        <v>43231</v>
      </c>
      <c r="C343" s="1">
        <v>263.17</v>
      </c>
      <c r="D343" s="1">
        <v>264.13</v>
      </c>
      <c r="E343" s="1">
        <v>262.61</v>
      </c>
      <c r="F343" s="1">
        <v>263.83999999999997</v>
      </c>
      <c r="G343" s="1">
        <f>testdata[[#This Row],[high]]-testdata[[#This Row],[low]]</f>
        <v>1.5199999999999818</v>
      </c>
      <c r="H343" s="1">
        <f>ABS(testdata[[#This Row],[high]]-F342)</f>
        <v>1.089999999999975</v>
      </c>
      <c r="I343" s="1">
        <f>ABS(testdata[[#This Row],[low]]-F342)</f>
        <v>0.43000000000000682</v>
      </c>
      <c r="J343" s="1">
        <f>MAX(testdata[[#This Row],[H-L]:[|L-pC|]])</f>
        <v>1.5199999999999818</v>
      </c>
      <c r="K343" s="10">
        <f>(K342*20+testdata[[#This Row],[TR]])/21</f>
        <v>3.5296350313400442</v>
      </c>
      <c r="L343" s="1">
        <f>testdata[[#This Row],[close]]+Multiplier*testdata[[#This Row],[ATR]]</f>
        <v>274.42890509402008</v>
      </c>
      <c r="M343" s="1">
        <f>testdata[[#This Row],[close]]-Multiplier*testdata[[#This Row],[ATR]]</f>
        <v>253.25109490597984</v>
      </c>
      <c r="N343" s="1">
        <f>IF(OR(testdata[[#This Row],[UpperE]]&lt;N342,F342&gt;N342),testdata[[#This Row],[UpperE]],N342)</f>
        <v>265.37672998423824</v>
      </c>
      <c r="O343" s="1">
        <f>IF(OR(testdata[[#This Row],[LowerE]]&gt;O342,F342&lt;O342),testdata[[#This Row],[LowerE]],O342)</f>
        <v>253.25109490597984</v>
      </c>
      <c r="P343" s="7">
        <f>IF(S342=N342,testdata[[#This Row],[Upper]],testdata[[#This Row],[Lower]])</f>
        <v>253.25109490597984</v>
      </c>
      <c r="Q343" s="7" t="e">
        <f>IF(testdata[[#This Row],[AtrStop]]=testdata[[#This Row],[Upper]],testdata[[#This Row],[Upper]],NA())</f>
        <v>#N/A</v>
      </c>
      <c r="R343" s="7">
        <f>IF(testdata[[#This Row],[AtrStop]]=testdata[[#This Row],[Lower]],testdata[[#This Row],[Lower]],NA())</f>
        <v>253.25109490597984</v>
      </c>
      <c r="S343" s="19">
        <f>IF(testdata[[#This Row],[close]]&lt;=testdata[[#This Row],[STpot]],testdata[[#This Row],[Upper]],testdata[[#This Row],[Lower]])</f>
        <v>253.25109490597984</v>
      </c>
      <c r="U343" s="2">
        <v>43231</v>
      </c>
      <c r="V343" s="7"/>
      <c r="W343" s="7">
        <v>253.25109491000001</v>
      </c>
      <c r="X343" s="19">
        <v>253.25109491000001</v>
      </c>
      <c r="Y343" t="str">
        <f t="shared" si="5"/>
        <v/>
      </c>
    </row>
    <row r="344" spans="1:25" x14ac:dyDescent="0.25">
      <c r="A344" s="5">
        <v>342</v>
      </c>
      <c r="B344" s="2">
        <v>43234</v>
      </c>
      <c r="C344" s="1">
        <v>264.31</v>
      </c>
      <c r="D344" s="1">
        <v>265.02999999999997</v>
      </c>
      <c r="E344" s="1">
        <v>263.37</v>
      </c>
      <c r="F344" s="1">
        <v>263.97000000000003</v>
      </c>
      <c r="G344" s="1">
        <f>testdata[[#This Row],[high]]-testdata[[#This Row],[low]]</f>
        <v>1.6599999999999682</v>
      </c>
      <c r="H344" s="1">
        <f>ABS(testdata[[#This Row],[high]]-F343)</f>
        <v>1.1899999999999977</v>
      </c>
      <c r="I344" s="1">
        <f>ABS(testdata[[#This Row],[low]]-F343)</f>
        <v>0.46999999999997044</v>
      </c>
      <c r="J344" s="1">
        <f>MAX(testdata[[#This Row],[H-L]:[|L-pC|]])</f>
        <v>1.6599999999999682</v>
      </c>
      <c r="K344" s="10">
        <f>(K343*20+testdata[[#This Row],[TR]])/21</f>
        <v>3.4406047917524214</v>
      </c>
      <c r="L344" s="1">
        <f>testdata[[#This Row],[close]]+Multiplier*testdata[[#This Row],[ATR]]</f>
        <v>274.29181437525727</v>
      </c>
      <c r="M344" s="1">
        <f>testdata[[#This Row],[close]]-Multiplier*testdata[[#This Row],[ATR]]</f>
        <v>253.64818562474275</v>
      </c>
      <c r="N344" s="1">
        <f>IF(OR(testdata[[#This Row],[UpperE]]&lt;N343,F343&gt;N343),testdata[[#This Row],[UpperE]],N343)</f>
        <v>265.37672998423824</v>
      </c>
      <c r="O344" s="1">
        <f>IF(OR(testdata[[#This Row],[LowerE]]&gt;O343,F343&lt;O343),testdata[[#This Row],[LowerE]],O343)</f>
        <v>253.64818562474275</v>
      </c>
      <c r="P344" s="7">
        <f>IF(S343=N343,testdata[[#This Row],[Upper]],testdata[[#This Row],[Lower]])</f>
        <v>253.64818562474275</v>
      </c>
      <c r="Q344" s="7" t="e">
        <f>IF(testdata[[#This Row],[AtrStop]]=testdata[[#This Row],[Upper]],testdata[[#This Row],[Upper]],NA())</f>
        <v>#N/A</v>
      </c>
      <c r="R344" s="7">
        <f>IF(testdata[[#This Row],[AtrStop]]=testdata[[#This Row],[Lower]],testdata[[#This Row],[Lower]],NA())</f>
        <v>253.64818562474275</v>
      </c>
      <c r="S344" s="19">
        <f>IF(testdata[[#This Row],[close]]&lt;=testdata[[#This Row],[STpot]],testdata[[#This Row],[Upper]],testdata[[#This Row],[Lower]])</f>
        <v>253.64818562474275</v>
      </c>
      <c r="U344" s="2">
        <v>43234</v>
      </c>
      <c r="V344" s="7"/>
      <c r="W344" s="7">
        <v>253.64818561999999</v>
      </c>
      <c r="X344" s="19">
        <v>253.64818561999999</v>
      </c>
      <c r="Y344" t="str">
        <f t="shared" si="5"/>
        <v/>
      </c>
    </row>
    <row r="345" spans="1:25" x14ac:dyDescent="0.25">
      <c r="A345" s="5">
        <v>343</v>
      </c>
      <c r="B345" s="2">
        <v>43235</v>
      </c>
      <c r="C345" s="1">
        <v>262.62</v>
      </c>
      <c r="D345" s="1">
        <v>262.64</v>
      </c>
      <c r="E345" s="1">
        <v>261.11</v>
      </c>
      <c r="F345" s="1">
        <v>262.14999999999998</v>
      </c>
      <c r="G345" s="1">
        <f>testdata[[#This Row],[high]]-testdata[[#This Row],[low]]</f>
        <v>1.5299999999999727</v>
      </c>
      <c r="H345" s="1">
        <f>ABS(testdata[[#This Row],[high]]-F344)</f>
        <v>1.3300000000000409</v>
      </c>
      <c r="I345" s="1">
        <f>ABS(testdata[[#This Row],[low]]-F344)</f>
        <v>2.8600000000000136</v>
      </c>
      <c r="J345" s="1">
        <f>MAX(testdata[[#This Row],[H-L]:[|L-pC|]])</f>
        <v>2.8600000000000136</v>
      </c>
      <c r="K345" s="10">
        <f>(K344*20+testdata[[#This Row],[TR]])/21</f>
        <v>3.4129569445261163</v>
      </c>
      <c r="L345" s="1">
        <f>testdata[[#This Row],[close]]+Multiplier*testdata[[#This Row],[ATR]]</f>
        <v>272.38887083357832</v>
      </c>
      <c r="M345" s="1">
        <f>testdata[[#This Row],[close]]-Multiplier*testdata[[#This Row],[ATR]]</f>
        <v>251.91112916642163</v>
      </c>
      <c r="N345" s="1">
        <f>IF(OR(testdata[[#This Row],[UpperE]]&lt;N344,F344&gt;N344),testdata[[#This Row],[UpperE]],N344)</f>
        <v>265.37672998423824</v>
      </c>
      <c r="O345" s="1">
        <f>IF(OR(testdata[[#This Row],[LowerE]]&gt;O344,F344&lt;O344),testdata[[#This Row],[LowerE]],O344)</f>
        <v>253.64818562474275</v>
      </c>
      <c r="P345" s="7">
        <f>IF(S344=N344,testdata[[#This Row],[Upper]],testdata[[#This Row],[Lower]])</f>
        <v>253.64818562474275</v>
      </c>
      <c r="Q345" s="7" t="e">
        <f>IF(testdata[[#This Row],[AtrStop]]=testdata[[#This Row],[Upper]],testdata[[#This Row],[Upper]],NA())</f>
        <v>#N/A</v>
      </c>
      <c r="R345" s="7">
        <f>IF(testdata[[#This Row],[AtrStop]]=testdata[[#This Row],[Lower]],testdata[[#This Row],[Lower]],NA())</f>
        <v>253.64818562474275</v>
      </c>
      <c r="S345" s="19">
        <f>IF(testdata[[#This Row],[close]]&lt;=testdata[[#This Row],[STpot]],testdata[[#This Row],[Upper]],testdata[[#This Row],[Lower]])</f>
        <v>253.64818562474275</v>
      </c>
      <c r="U345" s="2">
        <v>43235</v>
      </c>
      <c r="V345" s="7"/>
      <c r="W345" s="7">
        <v>253.64818561999999</v>
      </c>
      <c r="X345" s="19">
        <v>253.64818561999999</v>
      </c>
      <c r="Y345" t="str">
        <f t="shared" si="5"/>
        <v/>
      </c>
    </row>
    <row r="346" spans="1:25" x14ac:dyDescent="0.25">
      <c r="A346" s="5">
        <v>344</v>
      </c>
      <c r="B346" s="2">
        <v>43236</v>
      </c>
      <c r="C346" s="1">
        <v>262.19</v>
      </c>
      <c r="D346" s="1">
        <v>263.75</v>
      </c>
      <c r="E346" s="1">
        <v>262.16000000000003</v>
      </c>
      <c r="F346" s="1">
        <v>263.25</v>
      </c>
      <c r="G346" s="1">
        <f>testdata[[#This Row],[high]]-testdata[[#This Row],[low]]</f>
        <v>1.589999999999975</v>
      </c>
      <c r="H346" s="1">
        <f>ABS(testdata[[#This Row],[high]]-F345)</f>
        <v>1.6000000000000227</v>
      </c>
      <c r="I346" s="1">
        <f>ABS(testdata[[#This Row],[low]]-F345)</f>
        <v>1.0000000000047748E-2</v>
      </c>
      <c r="J346" s="1">
        <f>MAX(testdata[[#This Row],[H-L]:[|L-pC|]])</f>
        <v>1.6000000000000227</v>
      </c>
      <c r="K346" s="10">
        <f>(K345*20+testdata[[#This Row],[TR]])/21</f>
        <v>3.3266256614534448</v>
      </c>
      <c r="L346" s="1">
        <f>testdata[[#This Row],[close]]+Multiplier*testdata[[#This Row],[ATR]]</f>
        <v>273.22987698436032</v>
      </c>
      <c r="M346" s="1">
        <f>testdata[[#This Row],[close]]-Multiplier*testdata[[#This Row],[ATR]]</f>
        <v>253.27012301563965</v>
      </c>
      <c r="N346" s="1">
        <f>IF(OR(testdata[[#This Row],[UpperE]]&lt;N345,F345&gt;N345),testdata[[#This Row],[UpperE]],N345)</f>
        <v>265.37672998423824</v>
      </c>
      <c r="O346" s="1">
        <f>IF(OR(testdata[[#This Row],[LowerE]]&gt;O345,F345&lt;O345),testdata[[#This Row],[LowerE]],O345)</f>
        <v>253.64818562474275</v>
      </c>
      <c r="P346" s="7">
        <f>IF(S345=N345,testdata[[#This Row],[Upper]],testdata[[#This Row],[Lower]])</f>
        <v>253.64818562474275</v>
      </c>
      <c r="Q346" s="7" t="e">
        <f>IF(testdata[[#This Row],[AtrStop]]=testdata[[#This Row],[Upper]],testdata[[#This Row],[Upper]],NA())</f>
        <v>#N/A</v>
      </c>
      <c r="R346" s="7">
        <f>IF(testdata[[#This Row],[AtrStop]]=testdata[[#This Row],[Lower]],testdata[[#This Row],[Lower]],NA())</f>
        <v>253.64818562474275</v>
      </c>
      <c r="S346" s="19">
        <f>IF(testdata[[#This Row],[close]]&lt;=testdata[[#This Row],[STpot]],testdata[[#This Row],[Upper]],testdata[[#This Row],[Lower]])</f>
        <v>253.64818562474275</v>
      </c>
      <c r="U346" s="2">
        <v>43236</v>
      </c>
      <c r="V346" s="7"/>
      <c r="W346" s="7">
        <v>253.64818561999999</v>
      </c>
      <c r="X346" s="19">
        <v>253.64818561999999</v>
      </c>
      <c r="Y346" t="str">
        <f t="shared" si="5"/>
        <v/>
      </c>
    </row>
    <row r="347" spans="1:25" x14ac:dyDescent="0.25">
      <c r="A347" s="5">
        <v>345</v>
      </c>
      <c r="B347" s="2">
        <v>43237</v>
      </c>
      <c r="C347" s="1">
        <v>262.95999999999998</v>
      </c>
      <c r="D347" s="1">
        <v>264.20999999999998</v>
      </c>
      <c r="E347" s="1">
        <v>262.18</v>
      </c>
      <c r="F347" s="1">
        <v>263.02999999999997</v>
      </c>
      <c r="G347" s="1">
        <f>testdata[[#This Row],[high]]-testdata[[#This Row],[low]]</f>
        <v>2.0299999999999727</v>
      </c>
      <c r="H347" s="1">
        <f>ABS(testdata[[#This Row],[high]]-F346)</f>
        <v>0.95999999999997954</v>
      </c>
      <c r="I347" s="1">
        <f>ABS(testdata[[#This Row],[low]]-F346)</f>
        <v>1.0699999999999932</v>
      </c>
      <c r="J347" s="1">
        <f>MAX(testdata[[#This Row],[H-L]:[|L-pC|]])</f>
        <v>2.0299999999999727</v>
      </c>
      <c r="K347" s="10">
        <f>(K346*20+testdata[[#This Row],[TR]])/21</f>
        <v>3.2648815823366126</v>
      </c>
      <c r="L347" s="1">
        <f>testdata[[#This Row],[close]]+Multiplier*testdata[[#This Row],[ATR]]</f>
        <v>272.82464474700981</v>
      </c>
      <c r="M347" s="1">
        <f>testdata[[#This Row],[close]]-Multiplier*testdata[[#This Row],[ATR]]</f>
        <v>253.23535525299013</v>
      </c>
      <c r="N347" s="1">
        <f>IF(OR(testdata[[#This Row],[UpperE]]&lt;N346,F346&gt;N346),testdata[[#This Row],[UpperE]],N346)</f>
        <v>265.37672998423824</v>
      </c>
      <c r="O347" s="1">
        <f>IF(OR(testdata[[#This Row],[LowerE]]&gt;O346,F346&lt;O346),testdata[[#This Row],[LowerE]],O346)</f>
        <v>253.64818562474275</v>
      </c>
      <c r="P347" s="7">
        <f>IF(S346=N346,testdata[[#This Row],[Upper]],testdata[[#This Row],[Lower]])</f>
        <v>253.64818562474275</v>
      </c>
      <c r="Q347" s="7" t="e">
        <f>IF(testdata[[#This Row],[AtrStop]]=testdata[[#This Row],[Upper]],testdata[[#This Row],[Upper]],NA())</f>
        <v>#N/A</v>
      </c>
      <c r="R347" s="7">
        <f>IF(testdata[[#This Row],[AtrStop]]=testdata[[#This Row],[Lower]],testdata[[#This Row],[Lower]],NA())</f>
        <v>253.64818562474275</v>
      </c>
      <c r="S347" s="19">
        <f>IF(testdata[[#This Row],[close]]&lt;=testdata[[#This Row],[STpot]],testdata[[#This Row],[Upper]],testdata[[#This Row],[Lower]])</f>
        <v>253.64818562474275</v>
      </c>
      <c r="U347" s="2">
        <v>43237</v>
      </c>
      <c r="V347" s="7"/>
      <c r="W347" s="7">
        <v>253.64818561999999</v>
      </c>
      <c r="X347" s="19">
        <v>253.64818561999999</v>
      </c>
      <c r="Y347" t="str">
        <f t="shared" si="5"/>
        <v/>
      </c>
    </row>
    <row r="348" spans="1:25" x14ac:dyDescent="0.25">
      <c r="A348" s="5">
        <v>346</v>
      </c>
      <c r="B348" s="2">
        <v>43238</v>
      </c>
      <c r="C348" s="1">
        <v>262.64999999999998</v>
      </c>
      <c r="D348" s="1">
        <v>263.05</v>
      </c>
      <c r="E348" s="1">
        <v>261.98</v>
      </c>
      <c r="F348" s="1">
        <v>262.37</v>
      </c>
      <c r="G348" s="1">
        <f>testdata[[#This Row],[high]]-testdata[[#This Row],[low]]</f>
        <v>1.0699999999999932</v>
      </c>
      <c r="H348" s="1">
        <f>ABS(testdata[[#This Row],[high]]-F347)</f>
        <v>2.0000000000038654E-2</v>
      </c>
      <c r="I348" s="1">
        <f>ABS(testdata[[#This Row],[low]]-F347)</f>
        <v>1.0499999999999545</v>
      </c>
      <c r="J348" s="1">
        <f>MAX(testdata[[#This Row],[H-L]:[|L-pC|]])</f>
        <v>1.0699999999999932</v>
      </c>
      <c r="K348" s="10">
        <f>(K347*20+testdata[[#This Row],[TR]])/21</f>
        <v>3.1603634117491546</v>
      </c>
      <c r="L348" s="1">
        <f>testdata[[#This Row],[close]]+Multiplier*testdata[[#This Row],[ATR]]</f>
        <v>271.85109023524745</v>
      </c>
      <c r="M348" s="1">
        <f>testdata[[#This Row],[close]]-Multiplier*testdata[[#This Row],[ATR]]</f>
        <v>252.88890976475255</v>
      </c>
      <c r="N348" s="1">
        <f>IF(OR(testdata[[#This Row],[UpperE]]&lt;N347,F347&gt;N347),testdata[[#This Row],[UpperE]],N347)</f>
        <v>265.37672998423824</v>
      </c>
      <c r="O348" s="1">
        <f>IF(OR(testdata[[#This Row],[LowerE]]&gt;O347,F347&lt;O347),testdata[[#This Row],[LowerE]],O347)</f>
        <v>253.64818562474275</v>
      </c>
      <c r="P348" s="7">
        <f>IF(S347=N347,testdata[[#This Row],[Upper]],testdata[[#This Row],[Lower]])</f>
        <v>253.64818562474275</v>
      </c>
      <c r="Q348" s="7" t="e">
        <f>IF(testdata[[#This Row],[AtrStop]]=testdata[[#This Row],[Upper]],testdata[[#This Row],[Upper]],NA())</f>
        <v>#N/A</v>
      </c>
      <c r="R348" s="7">
        <f>IF(testdata[[#This Row],[AtrStop]]=testdata[[#This Row],[Lower]],testdata[[#This Row],[Lower]],NA())</f>
        <v>253.64818562474275</v>
      </c>
      <c r="S348" s="19">
        <f>IF(testdata[[#This Row],[close]]&lt;=testdata[[#This Row],[STpot]],testdata[[#This Row],[Upper]],testdata[[#This Row],[Lower]])</f>
        <v>253.64818562474275</v>
      </c>
      <c r="U348" s="2">
        <v>43238</v>
      </c>
      <c r="V348" s="7"/>
      <c r="W348" s="7">
        <v>253.64818561999999</v>
      </c>
      <c r="X348" s="19">
        <v>253.64818561999999</v>
      </c>
      <c r="Y348" t="str">
        <f t="shared" si="5"/>
        <v/>
      </c>
    </row>
    <row r="349" spans="1:25" x14ac:dyDescent="0.25">
      <c r="A349" s="5">
        <v>347</v>
      </c>
      <c r="B349" s="2">
        <v>43241</v>
      </c>
      <c r="C349" s="1">
        <v>264</v>
      </c>
      <c r="D349" s="1">
        <v>264.93</v>
      </c>
      <c r="E349" s="1">
        <v>262.39</v>
      </c>
      <c r="F349" s="1">
        <v>264.33999999999997</v>
      </c>
      <c r="G349" s="1">
        <f>testdata[[#This Row],[high]]-testdata[[#This Row],[low]]</f>
        <v>2.5400000000000205</v>
      </c>
      <c r="H349" s="1">
        <f>ABS(testdata[[#This Row],[high]]-F348)</f>
        <v>2.5600000000000023</v>
      </c>
      <c r="I349" s="1">
        <f>ABS(testdata[[#This Row],[low]]-F348)</f>
        <v>1.999999999998181E-2</v>
      </c>
      <c r="J349" s="1">
        <f>MAX(testdata[[#This Row],[H-L]:[|L-pC|]])</f>
        <v>2.5600000000000023</v>
      </c>
      <c r="K349" s="10">
        <f>(K348*20+testdata[[#This Row],[TR]])/21</f>
        <v>3.1317746778563378</v>
      </c>
      <c r="L349" s="1">
        <f>testdata[[#This Row],[close]]+Multiplier*testdata[[#This Row],[ATR]]</f>
        <v>273.73532403356899</v>
      </c>
      <c r="M349" s="1">
        <f>testdata[[#This Row],[close]]-Multiplier*testdata[[#This Row],[ATR]]</f>
        <v>254.94467596643096</v>
      </c>
      <c r="N349" s="1">
        <f>IF(OR(testdata[[#This Row],[UpperE]]&lt;N348,F348&gt;N348),testdata[[#This Row],[UpperE]],N348)</f>
        <v>265.37672998423824</v>
      </c>
      <c r="O349" s="1">
        <f>IF(OR(testdata[[#This Row],[LowerE]]&gt;O348,F348&lt;O348),testdata[[#This Row],[LowerE]],O348)</f>
        <v>254.94467596643096</v>
      </c>
      <c r="P349" s="7">
        <f>IF(S348=N348,testdata[[#This Row],[Upper]],testdata[[#This Row],[Lower]])</f>
        <v>254.94467596643096</v>
      </c>
      <c r="Q349" s="7" t="e">
        <f>IF(testdata[[#This Row],[AtrStop]]=testdata[[#This Row],[Upper]],testdata[[#This Row],[Upper]],NA())</f>
        <v>#N/A</v>
      </c>
      <c r="R349" s="7">
        <f>IF(testdata[[#This Row],[AtrStop]]=testdata[[#This Row],[Lower]],testdata[[#This Row],[Lower]],NA())</f>
        <v>254.94467596643096</v>
      </c>
      <c r="S349" s="19">
        <f>IF(testdata[[#This Row],[close]]&lt;=testdata[[#This Row],[STpot]],testdata[[#This Row],[Upper]],testdata[[#This Row],[Lower]])</f>
        <v>254.94467596643096</v>
      </c>
      <c r="U349" s="2">
        <v>43241</v>
      </c>
      <c r="V349" s="7"/>
      <c r="W349" s="7">
        <v>254.94467596999999</v>
      </c>
      <c r="X349" s="19">
        <v>254.94467596999999</v>
      </c>
      <c r="Y349" t="str">
        <f t="shared" si="5"/>
        <v/>
      </c>
    </row>
    <row r="350" spans="1:25" x14ac:dyDescent="0.25">
      <c r="A350" s="5">
        <v>348</v>
      </c>
      <c r="B350" s="2">
        <v>43242</v>
      </c>
      <c r="C350" s="1">
        <v>264.91000000000003</v>
      </c>
      <c r="D350" s="1">
        <v>265.2</v>
      </c>
      <c r="E350" s="1">
        <v>263.25</v>
      </c>
      <c r="F350" s="1">
        <v>263.61</v>
      </c>
      <c r="G350" s="1">
        <f>testdata[[#This Row],[high]]-testdata[[#This Row],[low]]</f>
        <v>1.9499999999999886</v>
      </c>
      <c r="H350" s="1">
        <f>ABS(testdata[[#This Row],[high]]-F349)</f>
        <v>0.86000000000001364</v>
      </c>
      <c r="I350" s="1">
        <f>ABS(testdata[[#This Row],[low]]-F349)</f>
        <v>1.089999999999975</v>
      </c>
      <c r="J350" s="1">
        <f>MAX(testdata[[#This Row],[H-L]:[|L-pC|]])</f>
        <v>1.9499999999999886</v>
      </c>
      <c r="K350" s="10">
        <f>(K349*20+testdata[[#This Row],[TR]])/21</f>
        <v>3.0754996931965115</v>
      </c>
      <c r="L350" s="1">
        <f>testdata[[#This Row],[close]]+Multiplier*testdata[[#This Row],[ATR]]</f>
        <v>272.83649907958954</v>
      </c>
      <c r="M350" s="1">
        <f>testdata[[#This Row],[close]]-Multiplier*testdata[[#This Row],[ATR]]</f>
        <v>254.38350092041048</v>
      </c>
      <c r="N350" s="1">
        <f>IF(OR(testdata[[#This Row],[UpperE]]&lt;N349,F349&gt;N349),testdata[[#This Row],[UpperE]],N349)</f>
        <v>265.37672998423824</v>
      </c>
      <c r="O350" s="1">
        <f>IF(OR(testdata[[#This Row],[LowerE]]&gt;O349,F349&lt;O349),testdata[[#This Row],[LowerE]],O349)</f>
        <v>254.94467596643096</v>
      </c>
      <c r="P350" s="7">
        <f>IF(S349=N349,testdata[[#This Row],[Upper]],testdata[[#This Row],[Lower]])</f>
        <v>254.94467596643096</v>
      </c>
      <c r="Q350" s="7" t="e">
        <f>IF(testdata[[#This Row],[AtrStop]]=testdata[[#This Row],[Upper]],testdata[[#This Row],[Upper]],NA())</f>
        <v>#N/A</v>
      </c>
      <c r="R350" s="7">
        <f>IF(testdata[[#This Row],[AtrStop]]=testdata[[#This Row],[Lower]],testdata[[#This Row],[Lower]],NA())</f>
        <v>254.94467596643096</v>
      </c>
      <c r="S350" s="19">
        <f>IF(testdata[[#This Row],[close]]&lt;=testdata[[#This Row],[STpot]],testdata[[#This Row],[Upper]],testdata[[#This Row],[Lower]])</f>
        <v>254.94467596643096</v>
      </c>
      <c r="U350" s="2">
        <v>43242</v>
      </c>
      <c r="V350" s="7"/>
      <c r="W350" s="7">
        <v>254.94467596999999</v>
      </c>
      <c r="X350" s="19">
        <v>254.94467596999999</v>
      </c>
      <c r="Y350" t="str">
        <f t="shared" si="5"/>
        <v/>
      </c>
    </row>
    <row r="351" spans="1:25" x14ac:dyDescent="0.25">
      <c r="A351" s="5">
        <v>349</v>
      </c>
      <c r="B351" s="2">
        <v>43243</v>
      </c>
      <c r="C351" s="1">
        <v>262.22000000000003</v>
      </c>
      <c r="D351" s="1">
        <v>264.36</v>
      </c>
      <c r="E351" s="1">
        <v>262.04000000000002</v>
      </c>
      <c r="F351" s="1">
        <v>264.33</v>
      </c>
      <c r="G351" s="1">
        <f>testdata[[#This Row],[high]]-testdata[[#This Row],[low]]</f>
        <v>2.3199999999999932</v>
      </c>
      <c r="H351" s="1">
        <f>ABS(testdata[[#This Row],[high]]-F350)</f>
        <v>0.75</v>
      </c>
      <c r="I351" s="1">
        <f>ABS(testdata[[#This Row],[low]]-F350)</f>
        <v>1.5699999999999932</v>
      </c>
      <c r="J351" s="1">
        <f>MAX(testdata[[#This Row],[H-L]:[|L-pC|]])</f>
        <v>2.3199999999999932</v>
      </c>
      <c r="K351" s="10">
        <f>(K350*20+testdata[[#This Row],[TR]])/21</f>
        <v>3.0395235173300108</v>
      </c>
      <c r="L351" s="1">
        <f>testdata[[#This Row],[close]]+Multiplier*testdata[[#This Row],[ATR]]</f>
        <v>273.44857055199003</v>
      </c>
      <c r="M351" s="1">
        <f>testdata[[#This Row],[close]]-Multiplier*testdata[[#This Row],[ATR]]</f>
        <v>255.21142944800994</v>
      </c>
      <c r="N351" s="1">
        <f>IF(OR(testdata[[#This Row],[UpperE]]&lt;N350,F350&gt;N350),testdata[[#This Row],[UpperE]],N350)</f>
        <v>265.37672998423824</v>
      </c>
      <c r="O351" s="1">
        <f>IF(OR(testdata[[#This Row],[LowerE]]&gt;O350,F350&lt;O350),testdata[[#This Row],[LowerE]],O350)</f>
        <v>255.21142944800994</v>
      </c>
      <c r="P351" s="7">
        <f>IF(S350=N350,testdata[[#This Row],[Upper]],testdata[[#This Row],[Lower]])</f>
        <v>255.21142944800994</v>
      </c>
      <c r="Q351" s="7" t="e">
        <f>IF(testdata[[#This Row],[AtrStop]]=testdata[[#This Row],[Upper]],testdata[[#This Row],[Upper]],NA())</f>
        <v>#N/A</v>
      </c>
      <c r="R351" s="7">
        <f>IF(testdata[[#This Row],[AtrStop]]=testdata[[#This Row],[Lower]],testdata[[#This Row],[Lower]],NA())</f>
        <v>255.21142944800994</v>
      </c>
      <c r="S351" s="19">
        <f>IF(testdata[[#This Row],[close]]&lt;=testdata[[#This Row],[STpot]],testdata[[#This Row],[Upper]],testdata[[#This Row],[Lower]])</f>
        <v>255.21142944800994</v>
      </c>
      <c r="U351" s="2">
        <v>43243</v>
      </c>
      <c r="V351" s="7"/>
      <c r="W351" s="7">
        <v>255.21142945</v>
      </c>
      <c r="X351" s="19">
        <v>255.21142945</v>
      </c>
      <c r="Y351" t="str">
        <f t="shared" si="5"/>
        <v/>
      </c>
    </row>
    <row r="352" spans="1:25" x14ac:dyDescent="0.25">
      <c r="A352" s="5">
        <v>350</v>
      </c>
      <c r="B352" s="2">
        <v>43244</v>
      </c>
      <c r="C352" s="1">
        <v>263.89999999999998</v>
      </c>
      <c r="D352" s="1">
        <v>264.2</v>
      </c>
      <c r="E352" s="1">
        <v>261.83999999999997</v>
      </c>
      <c r="F352" s="1">
        <v>263.79000000000002</v>
      </c>
      <c r="G352" s="1">
        <f>testdata[[#This Row],[high]]-testdata[[#This Row],[low]]</f>
        <v>2.3600000000000136</v>
      </c>
      <c r="H352" s="1">
        <f>ABS(testdata[[#This Row],[high]]-F351)</f>
        <v>0.12999999999999545</v>
      </c>
      <c r="I352" s="1">
        <f>ABS(testdata[[#This Row],[low]]-F351)</f>
        <v>2.4900000000000091</v>
      </c>
      <c r="J352" s="1">
        <f>MAX(testdata[[#This Row],[H-L]:[|L-pC|]])</f>
        <v>2.4900000000000091</v>
      </c>
      <c r="K352" s="10">
        <f>(K351*20+testdata[[#This Row],[TR]])/21</f>
        <v>3.013355730790487</v>
      </c>
      <c r="L352" s="1">
        <f>testdata[[#This Row],[close]]+Multiplier*testdata[[#This Row],[ATR]]</f>
        <v>272.83006719237147</v>
      </c>
      <c r="M352" s="1">
        <f>testdata[[#This Row],[close]]-Multiplier*testdata[[#This Row],[ATR]]</f>
        <v>254.74993280762857</v>
      </c>
      <c r="N352" s="1">
        <f>IF(OR(testdata[[#This Row],[UpperE]]&lt;N351,F351&gt;N351),testdata[[#This Row],[UpperE]],N351)</f>
        <v>265.37672998423824</v>
      </c>
      <c r="O352" s="1">
        <f>IF(OR(testdata[[#This Row],[LowerE]]&gt;O351,F351&lt;O351),testdata[[#This Row],[LowerE]],O351)</f>
        <v>255.21142944800994</v>
      </c>
      <c r="P352" s="7">
        <f>IF(S351=N351,testdata[[#This Row],[Upper]],testdata[[#This Row],[Lower]])</f>
        <v>255.21142944800994</v>
      </c>
      <c r="Q352" s="7" t="e">
        <f>IF(testdata[[#This Row],[AtrStop]]=testdata[[#This Row],[Upper]],testdata[[#This Row],[Upper]],NA())</f>
        <v>#N/A</v>
      </c>
      <c r="R352" s="7">
        <f>IF(testdata[[#This Row],[AtrStop]]=testdata[[#This Row],[Lower]],testdata[[#This Row],[Lower]],NA())</f>
        <v>255.21142944800994</v>
      </c>
      <c r="S352" s="19">
        <f>IF(testdata[[#This Row],[close]]&lt;=testdata[[#This Row],[STpot]],testdata[[#This Row],[Upper]],testdata[[#This Row],[Lower]])</f>
        <v>255.21142944800994</v>
      </c>
      <c r="U352" s="2">
        <v>43244</v>
      </c>
      <c r="V352" s="7"/>
      <c r="W352" s="7">
        <v>255.21142945</v>
      </c>
      <c r="X352" s="19">
        <v>255.21142945</v>
      </c>
      <c r="Y352" t="str">
        <f t="shared" si="5"/>
        <v/>
      </c>
    </row>
    <row r="353" spans="1:25" x14ac:dyDescent="0.25">
      <c r="A353" s="5">
        <v>351</v>
      </c>
      <c r="B353" s="2">
        <v>43245</v>
      </c>
      <c r="C353" s="1">
        <v>263.16000000000003</v>
      </c>
      <c r="D353" s="1">
        <v>263.85000000000002</v>
      </c>
      <c r="E353" s="1">
        <v>262.61</v>
      </c>
      <c r="F353" s="1">
        <v>263.16000000000003</v>
      </c>
      <c r="G353" s="1">
        <f>testdata[[#This Row],[high]]-testdata[[#This Row],[low]]</f>
        <v>1.2400000000000091</v>
      </c>
      <c r="H353" s="1">
        <f>ABS(testdata[[#This Row],[high]]-F352)</f>
        <v>6.0000000000002274E-2</v>
      </c>
      <c r="I353" s="1">
        <f>ABS(testdata[[#This Row],[low]]-F352)</f>
        <v>1.1800000000000068</v>
      </c>
      <c r="J353" s="1">
        <f>MAX(testdata[[#This Row],[H-L]:[|L-pC|]])</f>
        <v>1.2400000000000091</v>
      </c>
      <c r="K353" s="10">
        <f>(K352*20+testdata[[#This Row],[TR]])/21</f>
        <v>2.9289102198004642</v>
      </c>
      <c r="L353" s="1">
        <f>testdata[[#This Row],[close]]+Multiplier*testdata[[#This Row],[ATR]]</f>
        <v>271.9467306594014</v>
      </c>
      <c r="M353" s="1">
        <f>testdata[[#This Row],[close]]-Multiplier*testdata[[#This Row],[ATR]]</f>
        <v>254.37326934059863</v>
      </c>
      <c r="N353" s="1">
        <f>IF(OR(testdata[[#This Row],[UpperE]]&lt;N352,F352&gt;N352),testdata[[#This Row],[UpperE]],N352)</f>
        <v>265.37672998423824</v>
      </c>
      <c r="O353" s="1">
        <f>IF(OR(testdata[[#This Row],[LowerE]]&gt;O352,F352&lt;O352),testdata[[#This Row],[LowerE]],O352)</f>
        <v>255.21142944800994</v>
      </c>
      <c r="P353" s="7">
        <f>IF(S352=N352,testdata[[#This Row],[Upper]],testdata[[#This Row],[Lower]])</f>
        <v>255.21142944800994</v>
      </c>
      <c r="Q353" s="7" t="e">
        <f>IF(testdata[[#This Row],[AtrStop]]=testdata[[#This Row],[Upper]],testdata[[#This Row],[Upper]],NA())</f>
        <v>#N/A</v>
      </c>
      <c r="R353" s="7">
        <f>IF(testdata[[#This Row],[AtrStop]]=testdata[[#This Row],[Lower]],testdata[[#This Row],[Lower]],NA())</f>
        <v>255.21142944800994</v>
      </c>
      <c r="S353" s="19">
        <f>IF(testdata[[#This Row],[close]]&lt;=testdata[[#This Row],[STpot]],testdata[[#This Row],[Upper]],testdata[[#This Row],[Lower]])</f>
        <v>255.21142944800994</v>
      </c>
      <c r="U353" s="2">
        <v>43245</v>
      </c>
      <c r="V353" s="7"/>
      <c r="W353" s="7">
        <v>255.21142945</v>
      </c>
      <c r="X353" s="19">
        <v>255.21142945</v>
      </c>
      <c r="Y353" t="str">
        <f t="shared" si="5"/>
        <v/>
      </c>
    </row>
    <row r="354" spans="1:25" x14ac:dyDescent="0.25">
      <c r="A354" s="5">
        <v>352</v>
      </c>
      <c r="B354" s="2">
        <v>43249</v>
      </c>
      <c r="C354" s="1">
        <v>261.39</v>
      </c>
      <c r="D354" s="1">
        <v>262.22000000000003</v>
      </c>
      <c r="E354" s="1">
        <v>258.92</v>
      </c>
      <c r="F354" s="1">
        <v>260.14</v>
      </c>
      <c r="G354" s="1">
        <f>testdata[[#This Row],[high]]-testdata[[#This Row],[low]]</f>
        <v>3.3000000000000114</v>
      </c>
      <c r="H354" s="1">
        <f>ABS(testdata[[#This Row],[high]]-F353)</f>
        <v>0.93999999999999773</v>
      </c>
      <c r="I354" s="1">
        <f>ABS(testdata[[#This Row],[low]]-F353)</f>
        <v>4.2400000000000091</v>
      </c>
      <c r="J354" s="1">
        <f>MAX(testdata[[#This Row],[H-L]:[|L-pC|]])</f>
        <v>4.2400000000000091</v>
      </c>
      <c r="K354" s="10">
        <f>(K353*20+testdata[[#This Row],[TR]])/21</f>
        <v>2.9913430664766332</v>
      </c>
      <c r="L354" s="1">
        <f>testdata[[#This Row],[close]]+Multiplier*testdata[[#This Row],[ATR]]</f>
        <v>269.11402919942987</v>
      </c>
      <c r="M354" s="1">
        <f>testdata[[#This Row],[close]]-Multiplier*testdata[[#This Row],[ATR]]</f>
        <v>251.16597080057008</v>
      </c>
      <c r="N354" s="1">
        <f>IF(OR(testdata[[#This Row],[UpperE]]&lt;N353,F353&gt;N353),testdata[[#This Row],[UpperE]],N353)</f>
        <v>265.37672998423824</v>
      </c>
      <c r="O354" s="1">
        <f>IF(OR(testdata[[#This Row],[LowerE]]&gt;O353,F353&lt;O353),testdata[[#This Row],[LowerE]],O353)</f>
        <v>255.21142944800994</v>
      </c>
      <c r="P354" s="7">
        <f>IF(S353=N353,testdata[[#This Row],[Upper]],testdata[[#This Row],[Lower]])</f>
        <v>255.21142944800994</v>
      </c>
      <c r="Q354" s="7" t="e">
        <f>IF(testdata[[#This Row],[AtrStop]]=testdata[[#This Row],[Upper]],testdata[[#This Row],[Upper]],NA())</f>
        <v>#N/A</v>
      </c>
      <c r="R354" s="7">
        <f>IF(testdata[[#This Row],[AtrStop]]=testdata[[#This Row],[Lower]],testdata[[#This Row],[Lower]],NA())</f>
        <v>255.21142944800994</v>
      </c>
      <c r="S354" s="19">
        <f>IF(testdata[[#This Row],[close]]&lt;=testdata[[#This Row],[STpot]],testdata[[#This Row],[Upper]],testdata[[#This Row],[Lower]])</f>
        <v>255.21142944800994</v>
      </c>
      <c r="U354" s="2">
        <v>43249</v>
      </c>
      <c r="V354" s="7"/>
      <c r="W354" s="7">
        <v>255.21142945</v>
      </c>
      <c r="X354" s="19">
        <v>255.21142945</v>
      </c>
      <c r="Y354" t="str">
        <f t="shared" si="5"/>
        <v/>
      </c>
    </row>
    <row r="355" spans="1:25" x14ac:dyDescent="0.25">
      <c r="A355" s="5">
        <v>353</v>
      </c>
      <c r="B355" s="2">
        <v>43250</v>
      </c>
      <c r="C355" s="1">
        <v>261.57</v>
      </c>
      <c r="D355" s="1">
        <v>264.08999999999997</v>
      </c>
      <c r="E355" s="1">
        <v>261.49</v>
      </c>
      <c r="F355" s="1">
        <v>263.61</v>
      </c>
      <c r="G355" s="1">
        <f>testdata[[#This Row],[high]]-testdata[[#This Row],[low]]</f>
        <v>2.5999999999999659</v>
      </c>
      <c r="H355" s="1">
        <f>ABS(testdata[[#This Row],[high]]-F354)</f>
        <v>3.9499999999999886</v>
      </c>
      <c r="I355" s="1">
        <f>ABS(testdata[[#This Row],[low]]-F354)</f>
        <v>1.3500000000000227</v>
      </c>
      <c r="J355" s="1">
        <f>MAX(testdata[[#This Row],[H-L]:[|L-pC|]])</f>
        <v>3.9499999999999886</v>
      </c>
      <c r="K355" s="10">
        <f>(K354*20+testdata[[#This Row],[TR]])/21</f>
        <v>3.0369933966444118</v>
      </c>
      <c r="L355" s="1">
        <f>testdata[[#This Row],[close]]+Multiplier*testdata[[#This Row],[ATR]]</f>
        <v>272.72098018993324</v>
      </c>
      <c r="M355" s="1">
        <f>testdata[[#This Row],[close]]-Multiplier*testdata[[#This Row],[ATR]]</f>
        <v>254.49901981006678</v>
      </c>
      <c r="N355" s="1">
        <f>IF(OR(testdata[[#This Row],[UpperE]]&lt;N354,F354&gt;N354),testdata[[#This Row],[UpperE]],N354)</f>
        <v>265.37672998423824</v>
      </c>
      <c r="O355" s="1">
        <f>IF(OR(testdata[[#This Row],[LowerE]]&gt;O354,F354&lt;O354),testdata[[#This Row],[LowerE]],O354)</f>
        <v>255.21142944800994</v>
      </c>
      <c r="P355" s="7">
        <f>IF(S354=N354,testdata[[#This Row],[Upper]],testdata[[#This Row],[Lower]])</f>
        <v>255.21142944800994</v>
      </c>
      <c r="Q355" s="7" t="e">
        <f>IF(testdata[[#This Row],[AtrStop]]=testdata[[#This Row],[Upper]],testdata[[#This Row],[Upper]],NA())</f>
        <v>#N/A</v>
      </c>
      <c r="R355" s="7">
        <f>IF(testdata[[#This Row],[AtrStop]]=testdata[[#This Row],[Lower]],testdata[[#This Row],[Lower]],NA())</f>
        <v>255.21142944800994</v>
      </c>
      <c r="S355" s="19">
        <f>IF(testdata[[#This Row],[close]]&lt;=testdata[[#This Row],[STpot]],testdata[[#This Row],[Upper]],testdata[[#This Row],[Lower]])</f>
        <v>255.21142944800994</v>
      </c>
      <c r="U355" s="2">
        <v>43250</v>
      </c>
      <c r="V355" s="7"/>
      <c r="W355" s="7">
        <v>255.21142945</v>
      </c>
      <c r="X355" s="19">
        <v>255.21142945</v>
      </c>
      <c r="Y355" t="str">
        <f t="shared" si="5"/>
        <v/>
      </c>
    </row>
    <row r="356" spans="1:25" x14ac:dyDescent="0.25">
      <c r="A356" s="5">
        <v>354</v>
      </c>
      <c r="B356" s="2">
        <v>43251</v>
      </c>
      <c r="C356" s="1">
        <v>263.16000000000003</v>
      </c>
      <c r="D356" s="1">
        <v>263.49</v>
      </c>
      <c r="E356" s="1">
        <v>261.33</v>
      </c>
      <c r="F356" s="1">
        <v>261.99</v>
      </c>
      <c r="G356" s="1">
        <f>testdata[[#This Row],[high]]-testdata[[#This Row],[low]]</f>
        <v>2.160000000000025</v>
      </c>
      <c r="H356" s="1">
        <f>ABS(testdata[[#This Row],[high]]-F355)</f>
        <v>0.12000000000000455</v>
      </c>
      <c r="I356" s="1">
        <f>ABS(testdata[[#This Row],[low]]-F355)</f>
        <v>2.2800000000000296</v>
      </c>
      <c r="J356" s="1">
        <f>MAX(testdata[[#This Row],[H-L]:[|L-pC|]])</f>
        <v>2.2800000000000296</v>
      </c>
      <c r="K356" s="10">
        <f>(K355*20+testdata[[#This Row],[TR]])/21</f>
        <v>3.0009460920422986</v>
      </c>
      <c r="L356" s="1">
        <f>testdata[[#This Row],[close]]+Multiplier*testdata[[#This Row],[ATR]]</f>
        <v>270.99283827612692</v>
      </c>
      <c r="M356" s="1">
        <f>testdata[[#This Row],[close]]-Multiplier*testdata[[#This Row],[ATR]]</f>
        <v>252.9871617238731</v>
      </c>
      <c r="N356" s="1">
        <f>IF(OR(testdata[[#This Row],[UpperE]]&lt;N355,F355&gt;N355),testdata[[#This Row],[UpperE]],N355)</f>
        <v>265.37672998423824</v>
      </c>
      <c r="O356" s="1">
        <f>IF(OR(testdata[[#This Row],[LowerE]]&gt;O355,F355&lt;O355),testdata[[#This Row],[LowerE]],O355)</f>
        <v>255.21142944800994</v>
      </c>
      <c r="P356" s="7">
        <f>IF(S355=N355,testdata[[#This Row],[Upper]],testdata[[#This Row],[Lower]])</f>
        <v>255.21142944800994</v>
      </c>
      <c r="Q356" s="7" t="e">
        <f>IF(testdata[[#This Row],[AtrStop]]=testdata[[#This Row],[Upper]],testdata[[#This Row],[Upper]],NA())</f>
        <v>#N/A</v>
      </c>
      <c r="R356" s="7">
        <f>IF(testdata[[#This Row],[AtrStop]]=testdata[[#This Row],[Lower]],testdata[[#This Row],[Lower]],NA())</f>
        <v>255.21142944800994</v>
      </c>
      <c r="S356" s="19">
        <f>IF(testdata[[#This Row],[close]]&lt;=testdata[[#This Row],[STpot]],testdata[[#This Row],[Upper]],testdata[[#This Row],[Lower]])</f>
        <v>255.21142944800994</v>
      </c>
      <c r="U356" s="2">
        <v>43251</v>
      </c>
      <c r="V356" s="7"/>
      <c r="W356" s="7">
        <v>255.21142945</v>
      </c>
      <c r="X356" s="19">
        <v>255.21142945</v>
      </c>
      <c r="Y356" t="str">
        <f t="shared" si="5"/>
        <v/>
      </c>
    </row>
    <row r="357" spans="1:25" x14ac:dyDescent="0.25">
      <c r="A357" s="5">
        <v>355</v>
      </c>
      <c r="B357" s="2">
        <v>43252</v>
      </c>
      <c r="C357" s="1">
        <v>263.42</v>
      </c>
      <c r="D357" s="1">
        <v>264.89999999999998</v>
      </c>
      <c r="E357" s="1">
        <v>263.33999999999997</v>
      </c>
      <c r="F357" s="1">
        <v>264.57</v>
      </c>
      <c r="G357" s="1">
        <f>testdata[[#This Row],[high]]-testdata[[#This Row],[low]]</f>
        <v>1.5600000000000023</v>
      </c>
      <c r="H357" s="1">
        <f>ABS(testdata[[#This Row],[high]]-F356)</f>
        <v>2.9099999999999682</v>
      </c>
      <c r="I357" s="1">
        <f>ABS(testdata[[#This Row],[low]]-F356)</f>
        <v>1.3499999999999659</v>
      </c>
      <c r="J357" s="1">
        <f>MAX(testdata[[#This Row],[H-L]:[|L-pC|]])</f>
        <v>2.9099999999999682</v>
      </c>
      <c r="K357" s="10">
        <f>(K356*20+testdata[[#This Row],[TR]])/21</f>
        <v>2.9966153257545685</v>
      </c>
      <c r="L357" s="1">
        <f>testdata[[#This Row],[close]]+Multiplier*testdata[[#This Row],[ATR]]</f>
        <v>273.55984597726371</v>
      </c>
      <c r="M357" s="1">
        <f>testdata[[#This Row],[close]]-Multiplier*testdata[[#This Row],[ATR]]</f>
        <v>255.58015402273628</v>
      </c>
      <c r="N357" s="1">
        <f>IF(OR(testdata[[#This Row],[UpperE]]&lt;N356,F356&gt;N356),testdata[[#This Row],[UpperE]],N356)</f>
        <v>265.37672998423824</v>
      </c>
      <c r="O357" s="1">
        <f>IF(OR(testdata[[#This Row],[LowerE]]&gt;O356,F356&lt;O356),testdata[[#This Row],[LowerE]],O356)</f>
        <v>255.58015402273628</v>
      </c>
      <c r="P357" s="7">
        <f>IF(S356=N356,testdata[[#This Row],[Upper]],testdata[[#This Row],[Lower]])</f>
        <v>255.58015402273628</v>
      </c>
      <c r="Q357" s="7" t="e">
        <f>IF(testdata[[#This Row],[AtrStop]]=testdata[[#This Row],[Upper]],testdata[[#This Row],[Upper]],NA())</f>
        <v>#N/A</v>
      </c>
      <c r="R357" s="7">
        <f>IF(testdata[[#This Row],[AtrStop]]=testdata[[#This Row],[Lower]],testdata[[#This Row],[Lower]],NA())</f>
        <v>255.58015402273628</v>
      </c>
      <c r="S357" s="19">
        <f>IF(testdata[[#This Row],[close]]&lt;=testdata[[#This Row],[STpot]],testdata[[#This Row],[Upper]],testdata[[#This Row],[Lower]])</f>
        <v>255.58015402273628</v>
      </c>
      <c r="U357" s="2">
        <v>43252</v>
      </c>
      <c r="V357" s="7"/>
      <c r="W357" s="7">
        <v>255.58015402000001</v>
      </c>
      <c r="X357" s="19">
        <v>255.58015402000001</v>
      </c>
      <c r="Y357" t="str">
        <f t="shared" si="5"/>
        <v/>
      </c>
    </row>
    <row r="358" spans="1:25" x14ac:dyDescent="0.25">
      <c r="A358" s="5">
        <v>356</v>
      </c>
      <c r="B358" s="2">
        <v>43255</v>
      </c>
      <c r="C358" s="1">
        <v>265.47000000000003</v>
      </c>
      <c r="D358" s="1">
        <v>266.10000000000002</v>
      </c>
      <c r="E358" s="1">
        <v>265.2</v>
      </c>
      <c r="F358" s="1">
        <v>265.82</v>
      </c>
      <c r="G358" s="1">
        <f>testdata[[#This Row],[high]]-testdata[[#This Row],[low]]</f>
        <v>0.90000000000003411</v>
      </c>
      <c r="H358" s="1">
        <f>ABS(testdata[[#This Row],[high]]-F357)</f>
        <v>1.5300000000000296</v>
      </c>
      <c r="I358" s="1">
        <f>ABS(testdata[[#This Row],[low]]-F357)</f>
        <v>0.62999999999999545</v>
      </c>
      <c r="J358" s="1">
        <f>MAX(testdata[[#This Row],[H-L]:[|L-pC|]])</f>
        <v>1.5300000000000296</v>
      </c>
      <c r="K358" s="10">
        <f>(K357*20+testdata[[#This Row],[TR]])/21</f>
        <v>2.9267765007186379</v>
      </c>
      <c r="L358" s="1">
        <f>testdata[[#This Row],[close]]+Multiplier*testdata[[#This Row],[ATR]]</f>
        <v>274.60032950215589</v>
      </c>
      <c r="M358" s="1">
        <f>testdata[[#This Row],[close]]-Multiplier*testdata[[#This Row],[ATR]]</f>
        <v>257.0396704978441</v>
      </c>
      <c r="N358" s="1">
        <f>IF(OR(testdata[[#This Row],[UpperE]]&lt;N357,F357&gt;N357),testdata[[#This Row],[UpperE]],N357)</f>
        <v>265.37672998423824</v>
      </c>
      <c r="O358" s="1">
        <f>IF(OR(testdata[[#This Row],[LowerE]]&gt;O357,F357&lt;O357),testdata[[#This Row],[LowerE]],O357)</f>
        <v>257.0396704978441</v>
      </c>
      <c r="P358" s="7">
        <f>IF(S357=N357,testdata[[#This Row],[Upper]],testdata[[#This Row],[Lower]])</f>
        <v>257.0396704978441</v>
      </c>
      <c r="Q358" s="7" t="e">
        <f>IF(testdata[[#This Row],[AtrStop]]=testdata[[#This Row],[Upper]],testdata[[#This Row],[Upper]],NA())</f>
        <v>#N/A</v>
      </c>
      <c r="R358" s="7">
        <f>IF(testdata[[#This Row],[AtrStop]]=testdata[[#This Row],[Lower]],testdata[[#This Row],[Lower]],NA())</f>
        <v>257.0396704978441</v>
      </c>
      <c r="S358" s="19">
        <f>IF(testdata[[#This Row],[close]]&lt;=testdata[[#This Row],[STpot]],testdata[[#This Row],[Upper]],testdata[[#This Row],[Lower]])</f>
        <v>257.0396704978441</v>
      </c>
      <c r="U358" s="2">
        <v>43255</v>
      </c>
      <c r="V358" s="7"/>
      <c r="W358" s="7">
        <v>257.0396705</v>
      </c>
      <c r="X358" s="19">
        <v>257.0396705</v>
      </c>
      <c r="Y358" t="str">
        <f t="shared" si="5"/>
        <v/>
      </c>
    </row>
    <row r="359" spans="1:25" x14ac:dyDescent="0.25">
      <c r="A359" s="5">
        <v>357</v>
      </c>
      <c r="B359" s="2">
        <v>43256</v>
      </c>
      <c r="C359" s="1">
        <v>265.97000000000003</v>
      </c>
      <c r="D359" s="1">
        <v>266.43</v>
      </c>
      <c r="E359" s="1">
        <v>265.13</v>
      </c>
      <c r="F359" s="1">
        <v>266.02</v>
      </c>
      <c r="G359" s="1">
        <f>testdata[[#This Row],[high]]-testdata[[#This Row],[low]]</f>
        <v>1.3000000000000114</v>
      </c>
      <c r="H359" s="1">
        <f>ABS(testdata[[#This Row],[high]]-F358)</f>
        <v>0.61000000000001364</v>
      </c>
      <c r="I359" s="1">
        <f>ABS(testdata[[#This Row],[low]]-F358)</f>
        <v>0.68999999999999773</v>
      </c>
      <c r="J359" s="1">
        <f>MAX(testdata[[#This Row],[H-L]:[|L-pC|]])</f>
        <v>1.3000000000000114</v>
      </c>
      <c r="K359" s="10">
        <f>(K358*20+testdata[[#This Row],[TR]])/21</f>
        <v>2.8493109530653702</v>
      </c>
      <c r="L359" s="1">
        <f>testdata[[#This Row],[close]]+Multiplier*testdata[[#This Row],[ATR]]</f>
        <v>274.56793285919611</v>
      </c>
      <c r="M359" s="1">
        <f>testdata[[#This Row],[close]]-Multiplier*testdata[[#This Row],[ATR]]</f>
        <v>257.47206714080386</v>
      </c>
      <c r="N359" s="1">
        <f>IF(OR(testdata[[#This Row],[UpperE]]&lt;N358,F358&gt;N358),testdata[[#This Row],[UpperE]],N358)</f>
        <v>274.56793285919611</v>
      </c>
      <c r="O359" s="1">
        <f>IF(OR(testdata[[#This Row],[LowerE]]&gt;O358,F358&lt;O358),testdata[[#This Row],[LowerE]],O358)</f>
        <v>257.47206714080386</v>
      </c>
      <c r="P359" s="7">
        <f>IF(S358=N358,testdata[[#This Row],[Upper]],testdata[[#This Row],[Lower]])</f>
        <v>257.47206714080386</v>
      </c>
      <c r="Q359" s="7" t="e">
        <f>IF(testdata[[#This Row],[AtrStop]]=testdata[[#This Row],[Upper]],testdata[[#This Row],[Upper]],NA())</f>
        <v>#N/A</v>
      </c>
      <c r="R359" s="7">
        <f>IF(testdata[[#This Row],[AtrStop]]=testdata[[#This Row],[Lower]],testdata[[#This Row],[Lower]],NA())</f>
        <v>257.47206714080386</v>
      </c>
      <c r="S359" s="19">
        <f>IF(testdata[[#This Row],[close]]&lt;=testdata[[#This Row],[STpot]],testdata[[#This Row],[Upper]],testdata[[#This Row],[Lower]])</f>
        <v>257.47206714080386</v>
      </c>
      <c r="U359" s="2">
        <v>43256</v>
      </c>
      <c r="V359" s="7"/>
      <c r="W359" s="7">
        <v>257.47206713999998</v>
      </c>
      <c r="X359" s="19">
        <v>257.47206713999998</v>
      </c>
      <c r="Y359" t="str">
        <f t="shared" si="5"/>
        <v/>
      </c>
    </row>
    <row r="360" spans="1:25" x14ac:dyDescent="0.25">
      <c r="A360" s="5">
        <v>358</v>
      </c>
      <c r="B360" s="2">
        <v>43257</v>
      </c>
      <c r="C360" s="1">
        <v>266.68</v>
      </c>
      <c r="D360" s="1">
        <v>268.36</v>
      </c>
      <c r="E360" s="1">
        <v>266.01</v>
      </c>
      <c r="F360" s="1">
        <v>268.24</v>
      </c>
      <c r="G360" s="1">
        <f>testdata[[#This Row],[high]]-testdata[[#This Row],[low]]</f>
        <v>2.3500000000000227</v>
      </c>
      <c r="H360" s="1">
        <f>ABS(testdata[[#This Row],[high]]-F359)</f>
        <v>2.3400000000000318</v>
      </c>
      <c r="I360" s="1">
        <f>ABS(testdata[[#This Row],[low]]-F359)</f>
        <v>9.9999999999909051E-3</v>
      </c>
      <c r="J360" s="1">
        <f>MAX(testdata[[#This Row],[H-L]:[|L-pC|]])</f>
        <v>2.3500000000000227</v>
      </c>
      <c r="K360" s="10">
        <f>(K359*20+testdata[[#This Row],[TR]])/21</f>
        <v>2.8255342410146391</v>
      </c>
      <c r="L360" s="1">
        <f>testdata[[#This Row],[close]]+Multiplier*testdata[[#This Row],[ATR]]</f>
        <v>276.71660272304393</v>
      </c>
      <c r="M360" s="1">
        <f>testdata[[#This Row],[close]]-Multiplier*testdata[[#This Row],[ATR]]</f>
        <v>259.76339727695608</v>
      </c>
      <c r="N360" s="1">
        <f>IF(OR(testdata[[#This Row],[UpperE]]&lt;N359,F359&gt;N359),testdata[[#This Row],[UpperE]],N359)</f>
        <v>274.56793285919611</v>
      </c>
      <c r="O360" s="1">
        <f>IF(OR(testdata[[#This Row],[LowerE]]&gt;O359,F359&lt;O359),testdata[[#This Row],[LowerE]],O359)</f>
        <v>259.76339727695608</v>
      </c>
      <c r="P360" s="7">
        <f>IF(S359=N359,testdata[[#This Row],[Upper]],testdata[[#This Row],[Lower]])</f>
        <v>259.76339727695608</v>
      </c>
      <c r="Q360" s="7" t="e">
        <f>IF(testdata[[#This Row],[AtrStop]]=testdata[[#This Row],[Upper]],testdata[[#This Row],[Upper]],NA())</f>
        <v>#N/A</v>
      </c>
      <c r="R360" s="7">
        <f>IF(testdata[[#This Row],[AtrStop]]=testdata[[#This Row],[Lower]],testdata[[#This Row],[Lower]],NA())</f>
        <v>259.76339727695608</v>
      </c>
      <c r="S360" s="19">
        <f>IF(testdata[[#This Row],[close]]&lt;=testdata[[#This Row],[STpot]],testdata[[#This Row],[Upper]],testdata[[#This Row],[Lower]])</f>
        <v>259.76339727695608</v>
      </c>
      <c r="U360" s="2">
        <v>43257</v>
      </c>
      <c r="V360" s="7"/>
      <c r="W360" s="7">
        <v>259.76339727999999</v>
      </c>
      <c r="X360" s="19">
        <v>259.76339727999999</v>
      </c>
      <c r="Y360" t="str">
        <f t="shared" si="5"/>
        <v/>
      </c>
    </row>
    <row r="361" spans="1:25" x14ac:dyDescent="0.25">
      <c r="A361" s="5">
        <v>359</v>
      </c>
      <c r="B361" s="2">
        <v>43258</v>
      </c>
      <c r="C361" s="1">
        <v>268.77</v>
      </c>
      <c r="D361" s="1">
        <v>269.08999999999997</v>
      </c>
      <c r="E361" s="1">
        <v>267.22000000000003</v>
      </c>
      <c r="F361" s="1">
        <v>268.20999999999998</v>
      </c>
      <c r="G361" s="1">
        <f>testdata[[#This Row],[high]]-testdata[[#This Row],[low]]</f>
        <v>1.8699999999999477</v>
      </c>
      <c r="H361" s="1">
        <f>ABS(testdata[[#This Row],[high]]-F360)</f>
        <v>0.84999999999996589</v>
      </c>
      <c r="I361" s="1">
        <f>ABS(testdata[[#This Row],[low]]-F360)</f>
        <v>1.0199999999999818</v>
      </c>
      <c r="J361" s="1">
        <f>MAX(testdata[[#This Row],[H-L]:[|L-pC|]])</f>
        <v>1.8699999999999477</v>
      </c>
      <c r="K361" s="10">
        <f>(K360*20+testdata[[#This Row],[TR]])/21</f>
        <v>2.7800326104901298</v>
      </c>
      <c r="L361" s="1">
        <f>testdata[[#This Row],[close]]+Multiplier*testdata[[#This Row],[ATR]]</f>
        <v>276.5500978314704</v>
      </c>
      <c r="M361" s="1">
        <f>testdata[[#This Row],[close]]-Multiplier*testdata[[#This Row],[ATR]]</f>
        <v>259.86990216852956</v>
      </c>
      <c r="N361" s="1">
        <f>IF(OR(testdata[[#This Row],[UpperE]]&lt;N360,F360&gt;N360),testdata[[#This Row],[UpperE]],N360)</f>
        <v>274.56793285919611</v>
      </c>
      <c r="O361" s="1">
        <f>IF(OR(testdata[[#This Row],[LowerE]]&gt;O360,F360&lt;O360),testdata[[#This Row],[LowerE]],O360)</f>
        <v>259.86990216852956</v>
      </c>
      <c r="P361" s="7">
        <f>IF(S360=N360,testdata[[#This Row],[Upper]],testdata[[#This Row],[Lower]])</f>
        <v>259.86990216852956</v>
      </c>
      <c r="Q361" s="7" t="e">
        <f>IF(testdata[[#This Row],[AtrStop]]=testdata[[#This Row],[Upper]],testdata[[#This Row],[Upper]],NA())</f>
        <v>#N/A</v>
      </c>
      <c r="R361" s="7">
        <f>IF(testdata[[#This Row],[AtrStop]]=testdata[[#This Row],[Lower]],testdata[[#This Row],[Lower]],NA())</f>
        <v>259.86990216852956</v>
      </c>
      <c r="S361" s="19">
        <f>IF(testdata[[#This Row],[close]]&lt;=testdata[[#This Row],[STpot]],testdata[[#This Row],[Upper]],testdata[[#This Row],[Lower]])</f>
        <v>259.86990216852956</v>
      </c>
      <c r="U361" s="2">
        <v>43258</v>
      </c>
      <c r="V361" s="7"/>
      <c r="W361" s="7">
        <v>259.86990216999999</v>
      </c>
      <c r="X361" s="19">
        <v>259.86990216999999</v>
      </c>
      <c r="Y361" t="str">
        <f t="shared" si="5"/>
        <v/>
      </c>
    </row>
    <row r="362" spans="1:25" x14ac:dyDescent="0.25">
      <c r="A362" s="5">
        <v>360</v>
      </c>
      <c r="B362" s="2">
        <v>43259</v>
      </c>
      <c r="C362" s="1">
        <v>267.70999999999998</v>
      </c>
      <c r="D362" s="1">
        <v>269.06</v>
      </c>
      <c r="E362" s="1">
        <v>267.52999999999997</v>
      </c>
      <c r="F362" s="1">
        <v>269</v>
      </c>
      <c r="G362" s="1">
        <f>testdata[[#This Row],[high]]-testdata[[#This Row],[low]]</f>
        <v>1.5300000000000296</v>
      </c>
      <c r="H362" s="1">
        <f>ABS(testdata[[#This Row],[high]]-F361)</f>
        <v>0.85000000000002274</v>
      </c>
      <c r="I362" s="1">
        <f>ABS(testdata[[#This Row],[low]]-F361)</f>
        <v>0.68000000000000682</v>
      </c>
      <c r="J362" s="1">
        <f>MAX(testdata[[#This Row],[H-L]:[|L-pC|]])</f>
        <v>1.5300000000000296</v>
      </c>
      <c r="K362" s="10">
        <f>(K361*20+testdata[[#This Row],[TR]])/21</f>
        <v>2.7205072480858394</v>
      </c>
      <c r="L362" s="1">
        <f>testdata[[#This Row],[close]]+Multiplier*testdata[[#This Row],[ATR]]</f>
        <v>277.16152174425753</v>
      </c>
      <c r="M362" s="1">
        <f>testdata[[#This Row],[close]]-Multiplier*testdata[[#This Row],[ATR]]</f>
        <v>260.83847825574247</v>
      </c>
      <c r="N362" s="1">
        <f>IF(OR(testdata[[#This Row],[UpperE]]&lt;N361,F361&gt;N361),testdata[[#This Row],[UpperE]],N361)</f>
        <v>274.56793285919611</v>
      </c>
      <c r="O362" s="1">
        <f>IF(OR(testdata[[#This Row],[LowerE]]&gt;O361,F361&lt;O361),testdata[[#This Row],[LowerE]],O361)</f>
        <v>260.83847825574247</v>
      </c>
      <c r="P362" s="7">
        <f>IF(S361=N361,testdata[[#This Row],[Upper]],testdata[[#This Row],[Lower]])</f>
        <v>260.83847825574247</v>
      </c>
      <c r="Q362" s="7" t="e">
        <f>IF(testdata[[#This Row],[AtrStop]]=testdata[[#This Row],[Upper]],testdata[[#This Row],[Upper]],NA())</f>
        <v>#N/A</v>
      </c>
      <c r="R362" s="7">
        <f>IF(testdata[[#This Row],[AtrStop]]=testdata[[#This Row],[Lower]],testdata[[#This Row],[Lower]],NA())</f>
        <v>260.83847825574247</v>
      </c>
      <c r="S362" s="19">
        <f>IF(testdata[[#This Row],[close]]&lt;=testdata[[#This Row],[STpot]],testdata[[#This Row],[Upper]],testdata[[#This Row],[Lower]])</f>
        <v>260.83847825574247</v>
      </c>
      <c r="U362" s="2">
        <v>43259</v>
      </c>
      <c r="V362" s="7"/>
      <c r="W362" s="7">
        <v>260.83847825999999</v>
      </c>
      <c r="X362" s="19">
        <v>260.83847825999999</v>
      </c>
      <c r="Y362" t="str">
        <f t="shared" si="5"/>
        <v/>
      </c>
    </row>
    <row r="363" spans="1:25" x14ac:dyDescent="0.25">
      <c r="A363" s="5">
        <v>361</v>
      </c>
      <c r="B363" s="2">
        <v>43262</v>
      </c>
      <c r="C363" s="1">
        <v>269.25</v>
      </c>
      <c r="D363" s="1">
        <v>270.14999999999998</v>
      </c>
      <c r="E363" s="1">
        <v>269.12</v>
      </c>
      <c r="F363" s="1">
        <v>269.36</v>
      </c>
      <c r="G363" s="1">
        <f>testdata[[#This Row],[high]]-testdata[[#This Row],[low]]</f>
        <v>1.0299999999999727</v>
      </c>
      <c r="H363" s="1">
        <f>ABS(testdata[[#This Row],[high]]-F362)</f>
        <v>1.1499999999999773</v>
      </c>
      <c r="I363" s="1">
        <f>ABS(testdata[[#This Row],[low]]-F362)</f>
        <v>0.12000000000000455</v>
      </c>
      <c r="J363" s="1">
        <f>MAX(testdata[[#This Row],[H-L]:[|L-pC|]])</f>
        <v>1.1499999999999773</v>
      </c>
      <c r="K363" s="10">
        <f>(K362*20+testdata[[#This Row],[TR]])/21</f>
        <v>2.6457211886531793</v>
      </c>
      <c r="L363" s="1">
        <f>testdata[[#This Row],[close]]+Multiplier*testdata[[#This Row],[ATR]]</f>
        <v>277.29716356595958</v>
      </c>
      <c r="M363" s="1">
        <f>testdata[[#This Row],[close]]-Multiplier*testdata[[#This Row],[ATR]]</f>
        <v>261.42283643404045</v>
      </c>
      <c r="N363" s="1">
        <f>IF(OR(testdata[[#This Row],[UpperE]]&lt;N362,F362&gt;N362),testdata[[#This Row],[UpperE]],N362)</f>
        <v>274.56793285919611</v>
      </c>
      <c r="O363" s="1">
        <f>IF(OR(testdata[[#This Row],[LowerE]]&gt;O362,F362&lt;O362),testdata[[#This Row],[LowerE]],O362)</f>
        <v>261.42283643404045</v>
      </c>
      <c r="P363" s="7">
        <f>IF(S362=N362,testdata[[#This Row],[Upper]],testdata[[#This Row],[Lower]])</f>
        <v>261.42283643404045</v>
      </c>
      <c r="Q363" s="7" t="e">
        <f>IF(testdata[[#This Row],[AtrStop]]=testdata[[#This Row],[Upper]],testdata[[#This Row],[Upper]],NA())</f>
        <v>#N/A</v>
      </c>
      <c r="R363" s="7">
        <f>IF(testdata[[#This Row],[AtrStop]]=testdata[[#This Row],[Lower]],testdata[[#This Row],[Lower]],NA())</f>
        <v>261.42283643404045</v>
      </c>
      <c r="S363" s="19">
        <f>IF(testdata[[#This Row],[close]]&lt;=testdata[[#This Row],[STpot]],testdata[[#This Row],[Upper]],testdata[[#This Row],[Lower]])</f>
        <v>261.42283643404045</v>
      </c>
      <c r="U363" s="2">
        <v>43262</v>
      </c>
      <c r="V363" s="7"/>
      <c r="W363" s="7">
        <v>261.42283643000002</v>
      </c>
      <c r="X363" s="19">
        <v>261.42283643000002</v>
      </c>
      <c r="Y363" t="str">
        <f t="shared" si="5"/>
        <v/>
      </c>
    </row>
    <row r="364" spans="1:25" x14ac:dyDescent="0.25">
      <c r="A364" s="5">
        <v>362</v>
      </c>
      <c r="B364" s="2">
        <v>43263</v>
      </c>
      <c r="C364" s="1">
        <v>269.82</v>
      </c>
      <c r="D364" s="1">
        <v>270.11</v>
      </c>
      <c r="E364" s="1">
        <v>269</v>
      </c>
      <c r="F364" s="1">
        <v>269.70999999999998</v>
      </c>
      <c r="G364" s="1">
        <f>testdata[[#This Row],[high]]-testdata[[#This Row],[low]]</f>
        <v>1.1100000000000136</v>
      </c>
      <c r="H364" s="1">
        <f>ABS(testdata[[#This Row],[high]]-F363)</f>
        <v>0.75</v>
      </c>
      <c r="I364" s="1">
        <f>ABS(testdata[[#This Row],[low]]-F363)</f>
        <v>0.36000000000001364</v>
      </c>
      <c r="J364" s="1">
        <f>MAX(testdata[[#This Row],[H-L]:[|L-pC|]])</f>
        <v>1.1100000000000136</v>
      </c>
      <c r="K364" s="10">
        <f>(K363*20+testdata[[#This Row],[TR]])/21</f>
        <v>2.5725916082411238</v>
      </c>
      <c r="L364" s="1">
        <f>testdata[[#This Row],[close]]+Multiplier*testdata[[#This Row],[ATR]]</f>
        <v>277.42777482472337</v>
      </c>
      <c r="M364" s="1">
        <f>testdata[[#This Row],[close]]-Multiplier*testdata[[#This Row],[ATR]]</f>
        <v>261.99222517527659</v>
      </c>
      <c r="N364" s="1">
        <f>IF(OR(testdata[[#This Row],[UpperE]]&lt;N363,F363&gt;N363),testdata[[#This Row],[UpperE]],N363)</f>
        <v>274.56793285919611</v>
      </c>
      <c r="O364" s="1">
        <f>IF(OR(testdata[[#This Row],[LowerE]]&gt;O363,F363&lt;O363),testdata[[#This Row],[LowerE]],O363)</f>
        <v>261.99222517527659</v>
      </c>
      <c r="P364" s="7">
        <f>IF(S363=N363,testdata[[#This Row],[Upper]],testdata[[#This Row],[Lower]])</f>
        <v>261.99222517527659</v>
      </c>
      <c r="Q364" s="7" t="e">
        <f>IF(testdata[[#This Row],[AtrStop]]=testdata[[#This Row],[Upper]],testdata[[#This Row],[Upper]],NA())</f>
        <v>#N/A</v>
      </c>
      <c r="R364" s="7">
        <f>IF(testdata[[#This Row],[AtrStop]]=testdata[[#This Row],[Lower]],testdata[[#This Row],[Lower]],NA())</f>
        <v>261.99222517527659</v>
      </c>
      <c r="S364" s="19">
        <f>IF(testdata[[#This Row],[close]]&lt;=testdata[[#This Row],[STpot]],testdata[[#This Row],[Upper]],testdata[[#This Row],[Lower]])</f>
        <v>261.99222517527659</v>
      </c>
      <c r="U364" s="2">
        <v>43263</v>
      </c>
      <c r="V364" s="7"/>
      <c r="W364" s="7">
        <v>261.99222517999999</v>
      </c>
      <c r="X364" s="19">
        <v>261.99222517999999</v>
      </c>
      <c r="Y364" t="str">
        <f t="shared" si="5"/>
        <v/>
      </c>
    </row>
    <row r="365" spans="1:25" x14ac:dyDescent="0.25">
      <c r="A365" s="5">
        <v>363</v>
      </c>
      <c r="B365" s="2">
        <v>43264</v>
      </c>
      <c r="C365" s="1">
        <v>269.97000000000003</v>
      </c>
      <c r="D365" s="1">
        <v>270.25</v>
      </c>
      <c r="E365" s="1">
        <v>268.63</v>
      </c>
      <c r="F365" s="1">
        <v>268.85000000000002</v>
      </c>
      <c r="G365" s="1">
        <f>testdata[[#This Row],[high]]-testdata[[#This Row],[low]]</f>
        <v>1.6200000000000045</v>
      </c>
      <c r="H365" s="1">
        <f>ABS(testdata[[#This Row],[high]]-F364)</f>
        <v>0.54000000000002046</v>
      </c>
      <c r="I365" s="1">
        <f>ABS(testdata[[#This Row],[low]]-F364)</f>
        <v>1.0799999999999841</v>
      </c>
      <c r="J365" s="1">
        <f>MAX(testdata[[#This Row],[H-L]:[|L-pC|]])</f>
        <v>1.6200000000000045</v>
      </c>
      <c r="K365" s="10">
        <f>(K364*20+testdata[[#This Row],[TR]])/21</f>
        <v>2.5272301030867848</v>
      </c>
      <c r="L365" s="1">
        <f>testdata[[#This Row],[close]]+Multiplier*testdata[[#This Row],[ATR]]</f>
        <v>276.43169030926038</v>
      </c>
      <c r="M365" s="1">
        <f>testdata[[#This Row],[close]]-Multiplier*testdata[[#This Row],[ATR]]</f>
        <v>261.26830969073967</v>
      </c>
      <c r="N365" s="1">
        <f>IF(OR(testdata[[#This Row],[UpperE]]&lt;N364,F364&gt;N364),testdata[[#This Row],[UpperE]],N364)</f>
        <v>274.56793285919611</v>
      </c>
      <c r="O365" s="1">
        <f>IF(OR(testdata[[#This Row],[LowerE]]&gt;O364,F364&lt;O364),testdata[[#This Row],[LowerE]],O364)</f>
        <v>261.99222517527659</v>
      </c>
      <c r="P365" s="7">
        <f>IF(S364=N364,testdata[[#This Row],[Upper]],testdata[[#This Row],[Lower]])</f>
        <v>261.99222517527659</v>
      </c>
      <c r="Q365" s="7" t="e">
        <f>IF(testdata[[#This Row],[AtrStop]]=testdata[[#This Row],[Upper]],testdata[[#This Row],[Upper]],NA())</f>
        <v>#N/A</v>
      </c>
      <c r="R365" s="7">
        <f>IF(testdata[[#This Row],[AtrStop]]=testdata[[#This Row],[Lower]],testdata[[#This Row],[Lower]],NA())</f>
        <v>261.99222517527659</v>
      </c>
      <c r="S365" s="19">
        <f>IF(testdata[[#This Row],[close]]&lt;=testdata[[#This Row],[STpot]],testdata[[#This Row],[Upper]],testdata[[#This Row],[Lower]])</f>
        <v>261.99222517527659</v>
      </c>
      <c r="U365" s="2">
        <v>43264</v>
      </c>
      <c r="V365" s="7"/>
      <c r="W365" s="7">
        <v>261.99222517999999</v>
      </c>
      <c r="X365" s="19">
        <v>261.99222517999999</v>
      </c>
      <c r="Y365" t="str">
        <f t="shared" si="5"/>
        <v/>
      </c>
    </row>
    <row r="366" spans="1:25" x14ac:dyDescent="0.25">
      <c r="A366" s="5">
        <v>364</v>
      </c>
      <c r="B366" s="2">
        <v>43265</v>
      </c>
      <c r="C366" s="1">
        <v>269.8</v>
      </c>
      <c r="D366" s="1">
        <v>270.11</v>
      </c>
      <c r="E366" s="1">
        <v>268.88</v>
      </c>
      <c r="F366" s="1">
        <v>269.52999999999997</v>
      </c>
      <c r="G366" s="1">
        <f>testdata[[#This Row],[high]]-testdata[[#This Row],[low]]</f>
        <v>1.2300000000000182</v>
      </c>
      <c r="H366" s="1">
        <f>ABS(testdata[[#This Row],[high]]-F365)</f>
        <v>1.2599999999999909</v>
      </c>
      <c r="I366" s="1">
        <f>ABS(testdata[[#This Row],[low]]-F365)</f>
        <v>2.9999999999972715E-2</v>
      </c>
      <c r="J366" s="1">
        <f>MAX(testdata[[#This Row],[H-L]:[|L-pC|]])</f>
        <v>1.2599999999999909</v>
      </c>
      <c r="K366" s="10">
        <f>(K365*20+testdata[[#This Row],[TR]])/21</f>
        <v>2.4668858124636039</v>
      </c>
      <c r="L366" s="1">
        <f>testdata[[#This Row],[close]]+Multiplier*testdata[[#This Row],[ATR]]</f>
        <v>276.93065743739078</v>
      </c>
      <c r="M366" s="1">
        <f>testdata[[#This Row],[close]]-Multiplier*testdata[[#This Row],[ATR]]</f>
        <v>262.12934256260917</v>
      </c>
      <c r="N366" s="1">
        <f>IF(OR(testdata[[#This Row],[UpperE]]&lt;N365,F365&gt;N365),testdata[[#This Row],[UpperE]],N365)</f>
        <v>274.56793285919611</v>
      </c>
      <c r="O366" s="1">
        <f>IF(OR(testdata[[#This Row],[LowerE]]&gt;O365,F365&lt;O365),testdata[[#This Row],[LowerE]],O365)</f>
        <v>262.12934256260917</v>
      </c>
      <c r="P366" s="7">
        <f>IF(S365=N365,testdata[[#This Row],[Upper]],testdata[[#This Row],[Lower]])</f>
        <v>262.12934256260917</v>
      </c>
      <c r="Q366" s="7" t="e">
        <f>IF(testdata[[#This Row],[AtrStop]]=testdata[[#This Row],[Upper]],testdata[[#This Row],[Upper]],NA())</f>
        <v>#N/A</v>
      </c>
      <c r="R366" s="7">
        <f>IF(testdata[[#This Row],[AtrStop]]=testdata[[#This Row],[Lower]],testdata[[#This Row],[Lower]],NA())</f>
        <v>262.12934256260917</v>
      </c>
      <c r="S366" s="19">
        <f>IF(testdata[[#This Row],[close]]&lt;=testdata[[#This Row],[STpot]],testdata[[#This Row],[Upper]],testdata[[#This Row],[Lower]])</f>
        <v>262.12934256260917</v>
      </c>
      <c r="U366" s="2">
        <v>43265</v>
      </c>
      <c r="V366" s="7"/>
      <c r="W366" s="7">
        <v>262.12934256</v>
      </c>
      <c r="X366" s="19">
        <v>262.12934256</v>
      </c>
      <c r="Y366" t="str">
        <f t="shared" si="5"/>
        <v/>
      </c>
    </row>
    <row r="367" spans="1:25" x14ac:dyDescent="0.25">
      <c r="A367" s="5">
        <v>365</v>
      </c>
      <c r="B367" s="2">
        <v>43266</v>
      </c>
      <c r="C367" s="1">
        <v>268.67</v>
      </c>
      <c r="D367" s="1">
        <v>269.55</v>
      </c>
      <c r="E367" s="1">
        <v>267.45</v>
      </c>
      <c r="F367" s="1">
        <v>269.18</v>
      </c>
      <c r="G367" s="1">
        <f>testdata[[#This Row],[high]]-testdata[[#This Row],[low]]</f>
        <v>2.1000000000000227</v>
      </c>
      <c r="H367" s="1">
        <f>ABS(testdata[[#This Row],[high]]-F366)</f>
        <v>2.0000000000038654E-2</v>
      </c>
      <c r="I367" s="1">
        <f>ABS(testdata[[#This Row],[low]]-F366)</f>
        <v>2.0799999999999841</v>
      </c>
      <c r="J367" s="1">
        <f>MAX(testdata[[#This Row],[H-L]:[|L-pC|]])</f>
        <v>2.1000000000000227</v>
      </c>
      <c r="K367" s="10">
        <f>(K366*20+testdata[[#This Row],[TR]])/21</f>
        <v>2.4494150594891475</v>
      </c>
      <c r="L367" s="1">
        <f>testdata[[#This Row],[close]]+Multiplier*testdata[[#This Row],[ATR]]</f>
        <v>276.52824517846744</v>
      </c>
      <c r="M367" s="1">
        <f>testdata[[#This Row],[close]]-Multiplier*testdata[[#This Row],[ATR]]</f>
        <v>261.83175482153257</v>
      </c>
      <c r="N367" s="1">
        <f>IF(OR(testdata[[#This Row],[UpperE]]&lt;N366,F366&gt;N366),testdata[[#This Row],[UpperE]],N366)</f>
        <v>274.56793285919611</v>
      </c>
      <c r="O367" s="1">
        <f>IF(OR(testdata[[#This Row],[LowerE]]&gt;O366,F366&lt;O366),testdata[[#This Row],[LowerE]],O366)</f>
        <v>262.12934256260917</v>
      </c>
      <c r="P367" s="7">
        <f>IF(S366=N366,testdata[[#This Row],[Upper]],testdata[[#This Row],[Lower]])</f>
        <v>262.12934256260917</v>
      </c>
      <c r="Q367" s="7" t="e">
        <f>IF(testdata[[#This Row],[AtrStop]]=testdata[[#This Row],[Upper]],testdata[[#This Row],[Upper]],NA())</f>
        <v>#N/A</v>
      </c>
      <c r="R367" s="7">
        <f>IF(testdata[[#This Row],[AtrStop]]=testdata[[#This Row],[Lower]],testdata[[#This Row],[Lower]],NA())</f>
        <v>262.12934256260917</v>
      </c>
      <c r="S367" s="19">
        <f>IF(testdata[[#This Row],[close]]&lt;=testdata[[#This Row],[STpot]],testdata[[#This Row],[Upper]],testdata[[#This Row],[Lower]])</f>
        <v>262.12934256260917</v>
      </c>
      <c r="U367" s="2">
        <v>43266</v>
      </c>
      <c r="V367" s="7"/>
      <c r="W367" s="7">
        <v>262.12934256</v>
      </c>
      <c r="X367" s="19">
        <v>262.12934256</v>
      </c>
      <c r="Y367" t="str">
        <f t="shared" si="5"/>
        <v/>
      </c>
    </row>
    <row r="368" spans="1:25" x14ac:dyDescent="0.25">
      <c r="A368" s="5">
        <v>366</v>
      </c>
      <c r="B368" s="2">
        <v>43269</v>
      </c>
      <c r="C368" s="1">
        <v>267.58999999999997</v>
      </c>
      <c r="D368" s="1">
        <v>268.77</v>
      </c>
      <c r="E368" s="1">
        <v>267.07</v>
      </c>
      <c r="F368" s="1">
        <v>268.63</v>
      </c>
      <c r="G368" s="1">
        <f>testdata[[#This Row],[high]]-testdata[[#This Row],[low]]</f>
        <v>1.6999999999999886</v>
      </c>
      <c r="H368" s="1">
        <f>ABS(testdata[[#This Row],[high]]-F367)</f>
        <v>0.41000000000002501</v>
      </c>
      <c r="I368" s="1">
        <f>ABS(testdata[[#This Row],[low]]-F367)</f>
        <v>2.1100000000000136</v>
      </c>
      <c r="J368" s="1">
        <f>MAX(testdata[[#This Row],[H-L]:[|L-pC|]])</f>
        <v>2.1100000000000136</v>
      </c>
      <c r="K368" s="10">
        <f>(K367*20+testdata[[#This Row],[TR]])/21</f>
        <v>2.4332524376087128</v>
      </c>
      <c r="L368" s="1">
        <f>testdata[[#This Row],[close]]+Multiplier*testdata[[#This Row],[ATR]]</f>
        <v>275.92975731282615</v>
      </c>
      <c r="M368" s="1">
        <f>testdata[[#This Row],[close]]-Multiplier*testdata[[#This Row],[ATR]]</f>
        <v>261.33024268717384</v>
      </c>
      <c r="N368" s="1">
        <f>IF(OR(testdata[[#This Row],[UpperE]]&lt;N367,F367&gt;N367),testdata[[#This Row],[UpperE]],N367)</f>
        <v>274.56793285919611</v>
      </c>
      <c r="O368" s="1">
        <f>IF(OR(testdata[[#This Row],[LowerE]]&gt;O367,F367&lt;O367),testdata[[#This Row],[LowerE]],O367)</f>
        <v>262.12934256260917</v>
      </c>
      <c r="P368" s="7">
        <f>IF(S367=N367,testdata[[#This Row],[Upper]],testdata[[#This Row],[Lower]])</f>
        <v>262.12934256260917</v>
      </c>
      <c r="Q368" s="7" t="e">
        <f>IF(testdata[[#This Row],[AtrStop]]=testdata[[#This Row],[Upper]],testdata[[#This Row],[Upper]],NA())</f>
        <v>#N/A</v>
      </c>
      <c r="R368" s="7">
        <f>IF(testdata[[#This Row],[AtrStop]]=testdata[[#This Row],[Lower]],testdata[[#This Row],[Lower]],NA())</f>
        <v>262.12934256260917</v>
      </c>
      <c r="S368" s="19">
        <f>IF(testdata[[#This Row],[close]]&lt;=testdata[[#This Row],[STpot]],testdata[[#This Row],[Upper]],testdata[[#This Row],[Lower]])</f>
        <v>262.12934256260917</v>
      </c>
      <c r="U368" s="2">
        <v>43269</v>
      </c>
      <c r="V368" s="7"/>
      <c r="W368" s="7">
        <v>262.12934256</v>
      </c>
      <c r="X368" s="19">
        <v>262.12934256</v>
      </c>
      <c r="Y368" t="str">
        <f t="shared" si="5"/>
        <v/>
      </c>
    </row>
    <row r="369" spans="1:25" x14ac:dyDescent="0.25">
      <c r="A369" s="5">
        <v>367</v>
      </c>
      <c r="B369" s="2">
        <v>43270</v>
      </c>
      <c r="C369" s="1">
        <v>266.14</v>
      </c>
      <c r="D369" s="1">
        <v>267.83999999999997</v>
      </c>
      <c r="E369" s="1">
        <v>265.69</v>
      </c>
      <c r="F369" s="1">
        <v>267.60000000000002</v>
      </c>
      <c r="G369" s="1">
        <f>testdata[[#This Row],[high]]-testdata[[#This Row],[low]]</f>
        <v>2.1499999999999773</v>
      </c>
      <c r="H369" s="1">
        <f>ABS(testdata[[#This Row],[high]]-F368)</f>
        <v>0.79000000000002046</v>
      </c>
      <c r="I369" s="1">
        <f>ABS(testdata[[#This Row],[low]]-F368)</f>
        <v>2.9399999999999977</v>
      </c>
      <c r="J369" s="1">
        <f>MAX(testdata[[#This Row],[H-L]:[|L-pC|]])</f>
        <v>2.9399999999999977</v>
      </c>
      <c r="K369" s="10">
        <f>(K368*20+testdata[[#This Row],[TR]])/21</f>
        <v>2.4573832739130599</v>
      </c>
      <c r="L369" s="1">
        <f>testdata[[#This Row],[close]]+Multiplier*testdata[[#This Row],[ATR]]</f>
        <v>274.97214982173921</v>
      </c>
      <c r="M369" s="1">
        <f>testdata[[#This Row],[close]]-Multiplier*testdata[[#This Row],[ATR]]</f>
        <v>260.22785017826084</v>
      </c>
      <c r="N369" s="1">
        <f>IF(OR(testdata[[#This Row],[UpperE]]&lt;N368,F368&gt;N368),testdata[[#This Row],[UpperE]],N368)</f>
        <v>274.56793285919611</v>
      </c>
      <c r="O369" s="1">
        <f>IF(OR(testdata[[#This Row],[LowerE]]&gt;O368,F368&lt;O368),testdata[[#This Row],[LowerE]],O368)</f>
        <v>262.12934256260917</v>
      </c>
      <c r="P369" s="7">
        <f>IF(S368=N368,testdata[[#This Row],[Upper]],testdata[[#This Row],[Lower]])</f>
        <v>262.12934256260917</v>
      </c>
      <c r="Q369" s="7" t="e">
        <f>IF(testdata[[#This Row],[AtrStop]]=testdata[[#This Row],[Upper]],testdata[[#This Row],[Upper]],NA())</f>
        <v>#N/A</v>
      </c>
      <c r="R369" s="7">
        <f>IF(testdata[[#This Row],[AtrStop]]=testdata[[#This Row],[Lower]],testdata[[#This Row],[Lower]],NA())</f>
        <v>262.12934256260917</v>
      </c>
      <c r="S369" s="19">
        <f>IF(testdata[[#This Row],[close]]&lt;=testdata[[#This Row],[STpot]],testdata[[#This Row],[Upper]],testdata[[#This Row],[Lower]])</f>
        <v>262.12934256260917</v>
      </c>
      <c r="U369" s="2">
        <v>43270</v>
      </c>
      <c r="V369" s="7"/>
      <c r="W369" s="7">
        <v>262.12934256</v>
      </c>
      <c r="X369" s="19">
        <v>262.12934256</v>
      </c>
      <c r="Y369" t="str">
        <f t="shared" si="5"/>
        <v/>
      </c>
    </row>
    <row r="370" spans="1:25" x14ac:dyDescent="0.25">
      <c r="A370" s="5">
        <v>368</v>
      </c>
      <c r="B370" s="2">
        <v>43271</v>
      </c>
      <c r="C370" s="1">
        <v>268.35000000000002</v>
      </c>
      <c r="D370" s="1">
        <v>268.77999999999997</v>
      </c>
      <c r="E370" s="1">
        <v>267.69</v>
      </c>
      <c r="F370" s="1">
        <v>268.06</v>
      </c>
      <c r="G370" s="1">
        <f>testdata[[#This Row],[high]]-testdata[[#This Row],[low]]</f>
        <v>1.089999999999975</v>
      </c>
      <c r="H370" s="1">
        <f>ABS(testdata[[#This Row],[high]]-F369)</f>
        <v>1.17999999999995</v>
      </c>
      <c r="I370" s="1">
        <f>ABS(testdata[[#This Row],[low]]-F369)</f>
        <v>8.9999999999974989E-2</v>
      </c>
      <c r="J370" s="1">
        <f>MAX(testdata[[#This Row],[H-L]:[|L-pC|]])</f>
        <v>1.17999999999995</v>
      </c>
      <c r="K370" s="10">
        <f>(K369*20+testdata[[#This Row],[TR]])/21</f>
        <v>2.3965554989648163</v>
      </c>
      <c r="L370" s="1">
        <f>testdata[[#This Row],[close]]+Multiplier*testdata[[#This Row],[ATR]]</f>
        <v>275.24966649689446</v>
      </c>
      <c r="M370" s="1">
        <f>testdata[[#This Row],[close]]-Multiplier*testdata[[#This Row],[ATR]]</f>
        <v>260.87033350310554</v>
      </c>
      <c r="N370" s="1">
        <f>IF(OR(testdata[[#This Row],[UpperE]]&lt;N369,F369&gt;N369),testdata[[#This Row],[UpperE]],N369)</f>
        <v>274.56793285919611</v>
      </c>
      <c r="O370" s="1">
        <f>IF(OR(testdata[[#This Row],[LowerE]]&gt;O369,F369&lt;O369),testdata[[#This Row],[LowerE]],O369)</f>
        <v>262.12934256260917</v>
      </c>
      <c r="P370" s="7">
        <f>IF(S369=N369,testdata[[#This Row],[Upper]],testdata[[#This Row],[Lower]])</f>
        <v>262.12934256260917</v>
      </c>
      <c r="Q370" s="7" t="e">
        <f>IF(testdata[[#This Row],[AtrStop]]=testdata[[#This Row],[Upper]],testdata[[#This Row],[Upper]],NA())</f>
        <v>#N/A</v>
      </c>
      <c r="R370" s="7">
        <f>IF(testdata[[#This Row],[AtrStop]]=testdata[[#This Row],[Lower]],testdata[[#This Row],[Lower]],NA())</f>
        <v>262.12934256260917</v>
      </c>
      <c r="S370" s="19">
        <f>IF(testdata[[#This Row],[close]]&lt;=testdata[[#This Row],[STpot]],testdata[[#This Row],[Upper]],testdata[[#This Row],[Lower]])</f>
        <v>262.12934256260917</v>
      </c>
      <c r="U370" s="2">
        <v>43271</v>
      </c>
      <c r="V370" s="7"/>
      <c r="W370" s="7">
        <v>262.12934256</v>
      </c>
      <c r="X370" s="19">
        <v>262.12934256</v>
      </c>
      <c r="Y370" t="str">
        <f t="shared" si="5"/>
        <v/>
      </c>
    </row>
    <row r="371" spans="1:25" x14ac:dyDescent="0.25">
      <c r="A371" s="5">
        <v>369</v>
      </c>
      <c r="B371" s="2">
        <v>43272</v>
      </c>
      <c r="C371" s="1">
        <v>268.05</v>
      </c>
      <c r="D371" s="1">
        <v>268.07</v>
      </c>
      <c r="E371" s="1">
        <v>265.83</v>
      </c>
      <c r="F371" s="1">
        <v>266.38</v>
      </c>
      <c r="G371" s="1">
        <f>testdata[[#This Row],[high]]-testdata[[#This Row],[low]]</f>
        <v>2.2400000000000091</v>
      </c>
      <c r="H371" s="1">
        <f>ABS(testdata[[#This Row],[high]]-F370)</f>
        <v>9.9999999999909051E-3</v>
      </c>
      <c r="I371" s="1">
        <f>ABS(testdata[[#This Row],[low]]-F370)</f>
        <v>2.2300000000000182</v>
      </c>
      <c r="J371" s="1">
        <f>MAX(testdata[[#This Row],[H-L]:[|L-pC|]])</f>
        <v>2.2400000000000091</v>
      </c>
      <c r="K371" s="10">
        <f>(K370*20+testdata[[#This Row],[TR]])/21</f>
        <v>2.3891004752045872</v>
      </c>
      <c r="L371" s="1">
        <f>testdata[[#This Row],[close]]+Multiplier*testdata[[#This Row],[ATR]]</f>
        <v>273.54730142561374</v>
      </c>
      <c r="M371" s="1">
        <f>testdata[[#This Row],[close]]-Multiplier*testdata[[#This Row],[ATR]]</f>
        <v>259.21269857438625</v>
      </c>
      <c r="N371" s="1">
        <f>IF(OR(testdata[[#This Row],[UpperE]]&lt;N370,F370&gt;N370),testdata[[#This Row],[UpperE]],N370)</f>
        <v>273.54730142561374</v>
      </c>
      <c r="O371" s="1">
        <f>IF(OR(testdata[[#This Row],[LowerE]]&gt;O370,F370&lt;O370),testdata[[#This Row],[LowerE]],O370)</f>
        <v>262.12934256260917</v>
      </c>
      <c r="P371" s="7">
        <f>IF(S370=N370,testdata[[#This Row],[Upper]],testdata[[#This Row],[Lower]])</f>
        <v>262.12934256260917</v>
      </c>
      <c r="Q371" s="7" t="e">
        <f>IF(testdata[[#This Row],[AtrStop]]=testdata[[#This Row],[Upper]],testdata[[#This Row],[Upper]],NA())</f>
        <v>#N/A</v>
      </c>
      <c r="R371" s="7">
        <f>IF(testdata[[#This Row],[AtrStop]]=testdata[[#This Row],[Lower]],testdata[[#This Row],[Lower]],NA())</f>
        <v>262.12934256260917</v>
      </c>
      <c r="S371" s="19">
        <f>IF(testdata[[#This Row],[close]]&lt;=testdata[[#This Row],[STpot]],testdata[[#This Row],[Upper]],testdata[[#This Row],[Lower]])</f>
        <v>262.12934256260917</v>
      </c>
      <c r="U371" s="2">
        <v>43272</v>
      </c>
      <c r="V371" s="7"/>
      <c r="W371" s="7">
        <v>262.12934256</v>
      </c>
      <c r="X371" s="19">
        <v>262.12934256</v>
      </c>
      <c r="Y371" t="str">
        <f t="shared" si="5"/>
        <v/>
      </c>
    </row>
    <row r="372" spans="1:25" x14ac:dyDescent="0.25">
      <c r="A372" s="5">
        <v>370</v>
      </c>
      <c r="B372" s="2">
        <v>43273</v>
      </c>
      <c r="C372" s="1">
        <v>267.76</v>
      </c>
      <c r="D372" s="1">
        <v>267.88</v>
      </c>
      <c r="E372" s="1">
        <v>266.62</v>
      </c>
      <c r="F372" s="1">
        <v>266.86</v>
      </c>
      <c r="G372" s="1">
        <f>testdata[[#This Row],[high]]-testdata[[#This Row],[low]]</f>
        <v>1.2599999999999909</v>
      </c>
      <c r="H372" s="1">
        <f>ABS(testdata[[#This Row],[high]]-F371)</f>
        <v>1.5</v>
      </c>
      <c r="I372" s="1">
        <f>ABS(testdata[[#This Row],[low]]-F371)</f>
        <v>0.24000000000000909</v>
      </c>
      <c r="J372" s="1">
        <f>MAX(testdata[[#This Row],[H-L]:[|L-pC|]])</f>
        <v>1.5</v>
      </c>
      <c r="K372" s="10">
        <f>(K371*20+testdata[[#This Row],[TR]])/21</f>
        <v>2.3467623573377021</v>
      </c>
      <c r="L372" s="1">
        <f>testdata[[#This Row],[close]]+Multiplier*testdata[[#This Row],[ATR]]</f>
        <v>273.9002870720131</v>
      </c>
      <c r="M372" s="1">
        <f>testdata[[#This Row],[close]]-Multiplier*testdata[[#This Row],[ATR]]</f>
        <v>259.81971292798693</v>
      </c>
      <c r="N372" s="1">
        <f>IF(OR(testdata[[#This Row],[UpperE]]&lt;N371,F371&gt;N371),testdata[[#This Row],[UpperE]],N371)</f>
        <v>273.54730142561374</v>
      </c>
      <c r="O372" s="1">
        <f>IF(OR(testdata[[#This Row],[LowerE]]&gt;O371,F371&lt;O371),testdata[[#This Row],[LowerE]],O371)</f>
        <v>262.12934256260917</v>
      </c>
      <c r="P372" s="7">
        <f>IF(S371=N371,testdata[[#This Row],[Upper]],testdata[[#This Row],[Lower]])</f>
        <v>262.12934256260917</v>
      </c>
      <c r="Q372" s="7" t="e">
        <f>IF(testdata[[#This Row],[AtrStop]]=testdata[[#This Row],[Upper]],testdata[[#This Row],[Upper]],NA())</f>
        <v>#N/A</v>
      </c>
      <c r="R372" s="7">
        <f>IF(testdata[[#This Row],[AtrStop]]=testdata[[#This Row],[Lower]],testdata[[#This Row],[Lower]],NA())</f>
        <v>262.12934256260917</v>
      </c>
      <c r="S372" s="19">
        <f>IF(testdata[[#This Row],[close]]&lt;=testdata[[#This Row],[STpot]],testdata[[#This Row],[Upper]],testdata[[#This Row],[Lower]])</f>
        <v>262.12934256260917</v>
      </c>
      <c r="U372" s="2">
        <v>43273</v>
      </c>
      <c r="V372" s="7"/>
      <c r="W372" s="7">
        <v>262.12934256</v>
      </c>
      <c r="X372" s="19">
        <v>262.12934256</v>
      </c>
      <c r="Y372" t="str">
        <f t="shared" si="5"/>
        <v/>
      </c>
    </row>
    <row r="373" spans="1:25" x14ac:dyDescent="0.25">
      <c r="A373" s="5">
        <v>371</v>
      </c>
      <c r="B373" s="2">
        <v>43276</v>
      </c>
      <c r="C373" s="1">
        <v>265.60000000000002</v>
      </c>
      <c r="D373" s="1">
        <v>265.77</v>
      </c>
      <c r="E373" s="1">
        <v>261.38</v>
      </c>
      <c r="F373" s="1">
        <v>263.23</v>
      </c>
      <c r="G373" s="1">
        <f>testdata[[#This Row],[high]]-testdata[[#This Row],[low]]</f>
        <v>4.3899999999999864</v>
      </c>
      <c r="H373" s="1">
        <f>ABS(testdata[[#This Row],[high]]-F372)</f>
        <v>1.0900000000000318</v>
      </c>
      <c r="I373" s="1">
        <f>ABS(testdata[[#This Row],[low]]-F372)</f>
        <v>5.4800000000000182</v>
      </c>
      <c r="J373" s="1">
        <f>MAX(testdata[[#This Row],[H-L]:[|L-pC|]])</f>
        <v>5.4800000000000182</v>
      </c>
      <c r="K373" s="10">
        <f>(K372*20+testdata[[#This Row],[TR]])/21</f>
        <v>2.4959641498454315</v>
      </c>
      <c r="L373" s="1">
        <f>testdata[[#This Row],[close]]+Multiplier*testdata[[#This Row],[ATR]]</f>
        <v>270.71789244953629</v>
      </c>
      <c r="M373" s="1">
        <f>testdata[[#This Row],[close]]-Multiplier*testdata[[#This Row],[ATR]]</f>
        <v>255.74210755046371</v>
      </c>
      <c r="N373" s="1">
        <f>IF(OR(testdata[[#This Row],[UpperE]]&lt;N372,F372&gt;N372),testdata[[#This Row],[UpperE]],N372)</f>
        <v>270.71789244953629</v>
      </c>
      <c r="O373" s="1">
        <f>IF(OR(testdata[[#This Row],[LowerE]]&gt;O372,F372&lt;O372),testdata[[#This Row],[LowerE]],O372)</f>
        <v>262.12934256260917</v>
      </c>
      <c r="P373" s="7">
        <f>IF(S372=N372,testdata[[#This Row],[Upper]],testdata[[#This Row],[Lower]])</f>
        <v>262.12934256260917</v>
      </c>
      <c r="Q373" s="7" t="e">
        <f>IF(testdata[[#This Row],[AtrStop]]=testdata[[#This Row],[Upper]],testdata[[#This Row],[Upper]],NA())</f>
        <v>#N/A</v>
      </c>
      <c r="R373" s="7">
        <f>IF(testdata[[#This Row],[AtrStop]]=testdata[[#This Row],[Lower]],testdata[[#This Row],[Lower]],NA())</f>
        <v>262.12934256260917</v>
      </c>
      <c r="S373" s="19">
        <f>IF(testdata[[#This Row],[close]]&lt;=testdata[[#This Row],[STpot]],testdata[[#This Row],[Upper]],testdata[[#This Row],[Lower]])</f>
        <v>262.12934256260917</v>
      </c>
      <c r="U373" s="2">
        <v>43276</v>
      </c>
      <c r="V373" s="7"/>
      <c r="W373" s="7">
        <v>262.12934256</v>
      </c>
      <c r="X373" s="19">
        <v>262.12934256</v>
      </c>
      <c r="Y373" t="str">
        <f t="shared" si="5"/>
        <v/>
      </c>
    </row>
    <row r="374" spans="1:25" x14ac:dyDescent="0.25">
      <c r="A374" s="5">
        <v>372</v>
      </c>
      <c r="B374" s="2">
        <v>43277</v>
      </c>
      <c r="C374" s="1">
        <v>263.85000000000002</v>
      </c>
      <c r="D374" s="1">
        <v>264.74</v>
      </c>
      <c r="E374" s="1">
        <v>263.02</v>
      </c>
      <c r="F374" s="1">
        <v>263.81</v>
      </c>
      <c r="G374" s="1">
        <f>testdata[[#This Row],[high]]-testdata[[#This Row],[low]]</f>
        <v>1.7200000000000273</v>
      </c>
      <c r="H374" s="1">
        <f>ABS(testdata[[#This Row],[high]]-F373)</f>
        <v>1.5099999999999909</v>
      </c>
      <c r="I374" s="1">
        <f>ABS(testdata[[#This Row],[low]]-F373)</f>
        <v>0.21000000000003638</v>
      </c>
      <c r="J374" s="1">
        <f>MAX(testdata[[#This Row],[H-L]:[|L-pC|]])</f>
        <v>1.7200000000000273</v>
      </c>
      <c r="K374" s="10">
        <f>(K373*20+testdata[[#This Row],[TR]])/21</f>
        <v>2.4590134760432694</v>
      </c>
      <c r="L374" s="1">
        <f>testdata[[#This Row],[close]]+Multiplier*testdata[[#This Row],[ATR]]</f>
        <v>271.18704042812982</v>
      </c>
      <c r="M374" s="1">
        <f>testdata[[#This Row],[close]]-Multiplier*testdata[[#This Row],[ATR]]</f>
        <v>256.43295957187019</v>
      </c>
      <c r="N374" s="1">
        <f>IF(OR(testdata[[#This Row],[UpperE]]&lt;N373,F373&gt;N373),testdata[[#This Row],[UpperE]],N373)</f>
        <v>270.71789244953629</v>
      </c>
      <c r="O374" s="1">
        <f>IF(OR(testdata[[#This Row],[LowerE]]&gt;O373,F373&lt;O373),testdata[[#This Row],[LowerE]],O373)</f>
        <v>262.12934256260917</v>
      </c>
      <c r="P374" s="7">
        <f>IF(S373=N373,testdata[[#This Row],[Upper]],testdata[[#This Row],[Lower]])</f>
        <v>262.12934256260917</v>
      </c>
      <c r="Q374" s="7" t="e">
        <f>IF(testdata[[#This Row],[AtrStop]]=testdata[[#This Row],[Upper]],testdata[[#This Row],[Upper]],NA())</f>
        <v>#N/A</v>
      </c>
      <c r="R374" s="7">
        <f>IF(testdata[[#This Row],[AtrStop]]=testdata[[#This Row],[Lower]],testdata[[#This Row],[Lower]],NA())</f>
        <v>262.12934256260917</v>
      </c>
      <c r="S374" s="19">
        <f>IF(testdata[[#This Row],[close]]&lt;=testdata[[#This Row],[STpot]],testdata[[#This Row],[Upper]],testdata[[#This Row],[Lower]])</f>
        <v>262.12934256260917</v>
      </c>
      <c r="U374" s="2">
        <v>43277</v>
      </c>
      <c r="V374" s="7"/>
      <c r="W374" s="7">
        <v>262.12934256</v>
      </c>
      <c r="X374" s="19">
        <v>262.12934256</v>
      </c>
      <c r="Y374" t="str">
        <f t="shared" si="5"/>
        <v/>
      </c>
    </row>
    <row r="375" spans="1:25" x14ac:dyDescent="0.25">
      <c r="A375" s="5">
        <v>373</v>
      </c>
      <c r="B375" s="2">
        <v>43278</v>
      </c>
      <c r="C375" s="1">
        <v>264.45</v>
      </c>
      <c r="D375" s="1">
        <v>266.01</v>
      </c>
      <c r="E375" s="1">
        <v>261.45999999999998</v>
      </c>
      <c r="F375" s="1">
        <v>261.63</v>
      </c>
      <c r="G375" s="1">
        <f>testdata[[#This Row],[high]]-testdata[[#This Row],[low]]</f>
        <v>4.5500000000000114</v>
      </c>
      <c r="H375" s="1">
        <f>ABS(testdata[[#This Row],[high]]-F374)</f>
        <v>2.1999999999999886</v>
      </c>
      <c r="I375" s="1">
        <f>ABS(testdata[[#This Row],[low]]-F374)</f>
        <v>2.3500000000000227</v>
      </c>
      <c r="J375" s="1">
        <f>MAX(testdata[[#This Row],[H-L]:[|L-pC|]])</f>
        <v>4.5500000000000114</v>
      </c>
      <c r="K375" s="10">
        <f>(K374*20+testdata[[#This Row],[TR]])/21</f>
        <v>2.5585842628983522</v>
      </c>
      <c r="L375" s="1">
        <f>testdata[[#This Row],[close]]+Multiplier*testdata[[#This Row],[ATR]]</f>
        <v>269.30575278869503</v>
      </c>
      <c r="M375" s="1">
        <f>testdata[[#This Row],[close]]-Multiplier*testdata[[#This Row],[ATR]]</f>
        <v>253.95424721130493</v>
      </c>
      <c r="N375" s="1">
        <f>IF(OR(testdata[[#This Row],[UpperE]]&lt;N374,F374&gt;N374),testdata[[#This Row],[UpperE]],N374)</f>
        <v>269.30575278869503</v>
      </c>
      <c r="O375" s="1">
        <f>IF(OR(testdata[[#This Row],[LowerE]]&gt;O374,F374&lt;O374),testdata[[#This Row],[LowerE]],O374)</f>
        <v>262.12934256260917</v>
      </c>
      <c r="P375" s="7">
        <f>IF(S374=N374,testdata[[#This Row],[Upper]],testdata[[#This Row],[Lower]])</f>
        <v>262.12934256260917</v>
      </c>
      <c r="Q375" s="7">
        <f>IF(testdata[[#This Row],[AtrStop]]=testdata[[#This Row],[Upper]],testdata[[#This Row],[Upper]],NA())</f>
        <v>269.30575278869503</v>
      </c>
      <c r="R375" s="7" t="e">
        <f>IF(testdata[[#This Row],[AtrStop]]=testdata[[#This Row],[Lower]],testdata[[#This Row],[Lower]],NA())</f>
        <v>#N/A</v>
      </c>
      <c r="S375" s="19">
        <f>IF(testdata[[#This Row],[close]]&lt;=testdata[[#This Row],[STpot]],testdata[[#This Row],[Upper]],testdata[[#This Row],[Lower]])</f>
        <v>269.30575278869503</v>
      </c>
      <c r="U375" s="2">
        <v>43278</v>
      </c>
      <c r="V375" s="7">
        <v>269.30575278999999</v>
      </c>
      <c r="W375" s="7"/>
      <c r="X375" s="19">
        <v>269.30575278999999</v>
      </c>
      <c r="Y375" t="str">
        <f t="shared" si="5"/>
        <v/>
      </c>
    </row>
    <row r="376" spans="1:25" x14ac:dyDescent="0.25">
      <c r="A376" s="5">
        <v>374</v>
      </c>
      <c r="B376" s="2">
        <v>43279</v>
      </c>
      <c r="C376" s="1">
        <v>261.57</v>
      </c>
      <c r="D376" s="1">
        <v>263.95999999999998</v>
      </c>
      <c r="E376" s="1">
        <v>260.79000000000002</v>
      </c>
      <c r="F376" s="1">
        <v>263.12</v>
      </c>
      <c r="G376" s="1">
        <f>testdata[[#This Row],[high]]-testdata[[#This Row],[low]]</f>
        <v>3.1699999999999591</v>
      </c>
      <c r="H376" s="1">
        <f>ABS(testdata[[#This Row],[high]]-F375)</f>
        <v>2.3299999999999841</v>
      </c>
      <c r="I376" s="1">
        <f>ABS(testdata[[#This Row],[low]]-F375)</f>
        <v>0.83999999999997499</v>
      </c>
      <c r="J376" s="1">
        <f>MAX(testdata[[#This Row],[H-L]:[|L-pC|]])</f>
        <v>3.1699999999999591</v>
      </c>
      <c r="K376" s="10">
        <f>(K375*20+testdata[[#This Row],[TR]])/21</f>
        <v>2.5876992979984288</v>
      </c>
      <c r="L376" s="1">
        <f>testdata[[#This Row],[close]]+Multiplier*testdata[[#This Row],[ATR]]</f>
        <v>270.88309789399528</v>
      </c>
      <c r="M376" s="1">
        <f>testdata[[#This Row],[close]]-Multiplier*testdata[[#This Row],[ATR]]</f>
        <v>255.35690210600472</v>
      </c>
      <c r="N376" s="1">
        <f>IF(OR(testdata[[#This Row],[UpperE]]&lt;N375,F375&gt;N375),testdata[[#This Row],[UpperE]],N375)</f>
        <v>269.30575278869503</v>
      </c>
      <c r="O376" s="1">
        <f>IF(OR(testdata[[#This Row],[LowerE]]&gt;O375,F375&lt;O375),testdata[[#This Row],[LowerE]],O375)</f>
        <v>255.35690210600472</v>
      </c>
      <c r="P376" s="7">
        <f>IF(S375=N375,testdata[[#This Row],[Upper]],testdata[[#This Row],[Lower]])</f>
        <v>269.30575278869503</v>
      </c>
      <c r="Q376" s="7">
        <f>IF(testdata[[#This Row],[AtrStop]]=testdata[[#This Row],[Upper]],testdata[[#This Row],[Upper]],NA())</f>
        <v>269.30575278869503</v>
      </c>
      <c r="R376" s="7" t="e">
        <f>IF(testdata[[#This Row],[AtrStop]]=testdata[[#This Row],[Lower]],testdata[[#This Row],[Lower]],NA())</f>
        <v>#N/A</v>
      </c>
      <c r="S376" s="19">
        <f>IF(testdata[[#This Row],[close]]&lt;=testdata[[#This Row],[STpot]],testdata[[#This Row],[Upper]],testdata[[#This Row],[Lower]])</f>
        <v>269.30575278869503</v>
      </c>
      <c r="U376" s="2">
        <v>43279</v>
      </c>
      <c r="V376" s="7">
        <v>269.30575278999999</v>
      </c>
      <c r="W376" s="7"/>
      <c r="X376" s="19">
        <v>269.30575278999999</v>
      </c>
      <c r="Y376" t="str">
        <f t="shared" si="5"/>
        <v/>
      </c>
    </row>
    <row r="377" spans="1:25" x14ac:dyDescent="0.25">
      <c r="A377" s="5">
        <v>375</v>
      </c>
      <c r="B377" s="2">
        <v>43280</v>
      </c>
      <c r="C377" s="1">
        <v>264.32</v>
      </c>
      <c r="D377" s="1">
        <v>265.81</v>
      </c>
      <c r="E377" s="1">
        <v>263.37</v>
      </c>
      <c r="F377" s="1">
        <v>263.5</v>
      </c>
      <c r="G377" s="1">
        <f>testdata[[#This Row],[high]]-testdata[[#This Row],[low]]</f>
        <v>2.4399999999999977</v>
      </c>
      <c r="H377" s="1">
        <f>ABS(testdata[[#This Row],[high]]-F376)</f>
        <v>2.6899999999999977</v>
      </c>
      <c r="I377" s="1">
        <f>ABS(testdata[[#This Row],[low]]-F376)</f>
        <v>0.25</v>
      </c>
      <c r="J377" s="1">
        <f>MAX(testdata[[#This Row],[H-L]:[|L-pC|]])</f>
        <v>2.6899999999999977</v>
      </c>
      <c r="K377" s="10">
        <f>(K376*20+testdata[[#This Row],[TR]])/21</f>
        <v>2.5925707599985035</v>
      </c>
      <c r="L377" s="1">
        <f>testdata[[#This Row],[close]]+Multiplier*testdata[[#This Row],[ATR]]</f>
        <v>271.27771227999551</v>
      </c>
      <c r="M377" s="1">
        <f>testdata[[#This Row],[close]]-Multiplier*testdata[[#This Row],[ATR]]</f>
        <v>255.72228772000449</v>
      </c>
      <c r="N377" s="1">
        <f>IF(OR(testdata[[#This Row],[UpperE]]&lt;N376,F376&gt;N376),testdata[[#This Row],[UpperE]],N376)</f>
        <v>269.30575278869503</v>
      </c>
      <c r="O377" s="1">
        <f>IF(OR(testdata[[#This Row],[LowerE]]&gt;O376,F376&lt;O376),testdata[[#This Row],[LowerE]],O376)</f>
        <v>255.72228772000449</v>
      </c>
      <c r="P377" s="7">
        <f>IF(S376=N376,testdata[[#This Row],[Upper]],testdata[[#This Row],[Lower]])</f>
        <v>269.30575278869503</v>
      </c>
      <c r="Q377" s="7">
        <f>IF(testdata[[#This Row],[AtrStop]]=testdata[[#This Row],[Upper]],testdata[[#This Row],[Upper]],NA())</f>
        <v>269.30575278869503</v>
      </c>
      <c r="R377" s="7" t="e">
        <f>IF(testdata[[#This Row],[AtrStop]]=testdata[[#This Row],[Lower]],testdata[[#This Row],[Lower]],NA())</f>
        <v>#N/A</v>
      </c>
      <c r="S377" s="19">
        <f>IF(testdata[[#This Row],[close]]&lt;=testdata[[#This Row],[STpot]],testdata[[#This Row],[Upper]],testdata[[#This Row],[Lower]])</f>
        <v>269.30575278869503</v>
      </c>
      <c r="U377" s="2">
        <v>43280</v>
      </c>
      <c r="V377" s="7">
        <v>269.30575278999999</v>
      </c>
      <c r="W377" s="7"/>
      <c r="X377" s="19">
        <v>269.30575278999999</v>
      </c>
      <c r="Y377" t="str">
        <f t="shared" si="5"/>
        <v/>
      </c>
    </row>
    <row r="378" spans="1:25" x14ac:dyDescent="0.25">
      <c r="A378" s="5">
        <v>376</v>
      </c>
      <c r="B378" s="2">
        <v>43283</v>
      </c>
      <c r="C378" s="1">
        <v>261.77999999999997</v>
      </c>
      <c r="D378" s="1">
        <v>264.24</v>
      </c>
      <c r="E378" s="1">
        <v>261.52</v>
      </c>
      <c r="F378" s="1">
        <v>264.06</v>
      </c>
      <c r="G378" s="1">
        <f>testdata[[#This Row],[high]]-testdata[[#This Row],[low]]</f>
        <v>2.7200000000000273</v>
      </c>
      <c r="H378" s="1">
        <f>ABS(testdata[[#This Row],[high]]-F377)</f>
        <v>0.74000000000000909</v>
      </c>
      <c r="I378" s="1">
        <f>ABS(testdata[[#This Row],[low]]-F377)</f>
        <v>1.9800000000000182</v>
      </c>
      <c r="J378" s="1">
        <f>MAX(testdata[[#This Row],[H-L]:[|L-pC|]])</f>
        <v>2.7200000000000273</v>
      </c>
      <c r="K378" s="10">
        <f>(K377*20+testdata[[#This Row],[TR]])/21</f>
        <v>2.5986388190461951</v>
      </c>
      <c r="L378" s="1">
        <f>testdata[[#This Row],[close]]+Multiplier*testdata[[#This Row],[ATR]]</f>
        <v>271.85591645713856</v>
      </c>
      <c r="M378" s="1">
        <f>testdata[[#This Row],[close]]-Multiplier*testdata[[#This Row],[ATR]]</f>
        <v>256.26408354286144</v>
      </c>
      <c r="N378" s="1">
        <f>IF(OR(testdata[[#This Row],[UpperE]]&lt;N377,F377&gt;N377),testdata[[#This Row],[UpperE]],N377)</f>
        <v>269.30575278869503</v>
      </c>
      <c r="O378" s="1">
        <f>IF(OR(testdata[[#This Row],[LowerE]]&gt;O377,F377&lt;O377),testdata[[#This Row],[LowerE]],O377)</f>
        <v>256.26408354286144</v>
      </c>
      <c r="P378" s="7">
        <f>IF(S377=N377,testdata[[#This Row],[Upper]],testdata[[#This Row],[Lower]])</f>
        <v>269.30575278869503</v>
      </c>
      <c r="Q378" s="7">
        <f>IF(testdata[[#This Row],[AtrStop]]=testdata[[#This Row],[Upper]],testdata[[#This Row],[Upper]],NA())</f>
        <v>269.30575278869503</v>
      </c>
      <c r="R378" s="7" t="e">
        <f>IF(testdata[[#This Row],[AtrStop]]=testdata[[#This Row],[Lower]],testdata[[#This Row],[Lower]],NA())</f>
        <v>#N/A</v>
      </c>
      <c r="S378" s="19">
        <f>IF(testdata[[#This Row],[close]]&lt;=testdata[[#This Row],[STpot]],testdata[[#This Row],[Upper]],testdata[[#This Row],[Lower]])</f>
        <v>269.30575278869503</v>
      </c>
      <c r="U378" s="2">
        <v>43283</v>
      </c>
      <c r="V378" s="7">
        <v>269.30575278999999</v>
      </c>
      <c r="W378" s="7"/>
      <c r="X378" s="19">
        <v>269.30575278999999</v>
      </c>
      <c r="Y378" t="str">
        <f t="shared" si="5"/>
        <v/>
      </c>
    </row>
    <row r="379" spans="1:25" x14ac:dyDescent="0.25">
      <c r="A379" s="5">
        <v>377</v>
      </c>
      <c r="B379" s="2">
        <v>43284</v>
      </c>
      <c r="C379" s="1">
        <v>265.05</v>
      </c>
      <c r="D379" s="1">
        <v>265.14999999999998</v>
      </c>
      <c r="E379" s="1">
        <v>262.67</v>
      </c>
      <c r="F379" s="1">
        <v>263.13</v>
      </c>
      <c r="G379" s="1">
        <f>testdata[[#This Row],[high]]-testdata[[#This Row],[low]]</f>
        <v>2.4799999999999613</v>
      </c>
      <c r="H379" s="1">
        <f>ABS(testdata[[#This Row],[high]]-F378)</f>
        <v>1.089999999999975</v>
      </c>
      <c r="I379" s="1">
        <f>ABS(testdata[[#This Row],[low]]-F378)</f>
        <v>1.3899999999999864</v>
      </c>
      <c r="J379" s="1">
        <f>MAX(testdata[[#This Row],[H-L]:[|L-pC|]])</f>
        <v>2.4799999999999613</v>
      </c>
      <c r="K379" s="10">
        <f>(K378*20+testdata[[#This Row],[TR]])/21</f>
        <v>2.592989351472565</v>
      </c>
      <c r="L379" s="1">
        <f>testdata[[#This Row],[close]]+Multiplier*testdata[[#This Row],[ATR]]</f>
        <v>270.9089680544177</v>
      </c>
      <c r="M379" s="1">
        <f>testdata[[#This Row],[close]]-Multiplier*testdata[[#This Row],[ATR]]</f>
        <v>255.35103194558229</v>
      </c>
      <c r="N379" s="1">
        <f>IF(OR(testdata[[#This Row],[UpperE]]&lt;N378,F378&gt;N378),testdata[[#This Row],[UpperE]],N378)</f>
        <v>269.30575278869503</v>
      </c>
      <c r="O379" s="1">
        <f>IF(OR(testdata[[#This Row],[LowerE]]&gt;O378,F378&lt;O378),testdata[[#This Row],[LowerE]],O378)</f>
        <v>256.26408354286144</v>
      </c>
      <c r="P379" s="7">
        <f>IF(S378=N378,testdata[[#This Row],[Upper]],testdata[[#This Row],[Lower]])</f>
        <v>269.30575278869503</v>
      </c>
      <c r="Q379" s="7">
        <f>IF(testdata[[#This Row],[AtrStop]]=testdata[[#This Row],[Upper]],testdata[[#This Row],[Upper]],NA())</f>
        <v>269.30575278869503</v>
      </c>
      <c r="R379" s="7" t="e">
        <f>IF(testdata[[#This Row],[AtrStop]]=testdata[[#This Row],[Lower]],testdata[[#This Row],[Lower]],NA())</f>
        <v>#N/A</v>
      </c>
      <c r="S379" s="19">
        <f>IF(testdata[[#This Row],[close]]&lt;=testdata[[#This Row],[STpot]],testdata[[#This Row],[Upper]],testdata[[#This Row],[Lower]])</f>
        <v>269.30575278869503</v>
      </c>
      <c r="U379" s="2">
        <v>43284</v>
      </c>
      <c r="V379" s="7">
        <v>269.30575278999999</v>
      </c>
      <c r="W379" s="7"/>
      <c r="X379" s="19">
        <v>269.30575278999999</v>
      </c>
      <c r="Y379" t="str">
        <f t="shared" si="5"/>
        <v/>
      </c>
    </row>
    <row r="380" spans="1:25" x14ac:dyDescent="0.25">
      <c r="A380" s="5">
        <v>378</v>
      </c>
      <c r="B380" s="2">
        <v>43286</v>
      </c>
      <c r="C380" s="1">
        <v>264.36</v>
      </c>
      <c r="D380" s="1">
        <v>265.35000000000002</v>
      </c>
      <c r="E380" s="1">
        <v>263.19</v>
      </c>
      <c r="F380" s="1">
        <v>265.27999999999997</v>
      </c>
      <c r="G380" s="1">
        <f>testdata[[#This Row],[high]]-testdata[[#This Row],[low]]</f>
        <v>2.160000000000025</v>
      </c>
      <c r="H380" s="1">
        <f>ABS(testdata[[#This Row],[high]]-F379)</f>
        <v>2.2200000000000273</v>
      </c>
      <c r="I380" s="1">
        <f>ABS(testdata[[#This Row],[low]]-F379)</f>
        <v>6.0000000000002274E-2</v>
      </c>
      <c r="J380" s="1">
        <f>MAX(testdata[[#This Row],[H-L]:[|L-pC|]])</f>
        <v>2.2200000000000273</v>
      </c>
      <c r="K380" s="10">
        <f>(K379*20+testdata[[#This Row],[TR]])/21</f>
        <v>2.5752279537833962</v>
      </c>
      <c r="L380" s="1">
        <f>testdata[[#This Row],[close]]+Multiplier*testdata[[#This Row],[ATR]]</f>
        <v>273.00568386135018</v>
      </c>
      <c r="M380" s="1">
        <f>testdata[[#This Row],[close]]-Multiplier*testdata[[#This Row],[ATR]]</f>
        <v>257.55431613864977</v>
      </c>
      <c r="N380" s="1">
        <f>IF(OR(testdata[[#This Row],[UpperE]]&lt;N379,F379&gt;N379),testdata[[#This Row],[UpperE]],N379)</f>
        <v>269.30575278869503</v>
      </c>
      <c r="O380" s="1">
        <f>IF(OR(testdata[[#This Row],[LowerE]]&gt;O379,F379&lt;O379),testdata[[#This Row],[LowerE]],O379)</f>
        <v>257.55431613864977</v>
      </c>
      <c r="P380" s="7">
        <f>IF(S379=N379,testdata[[#This Row],[Upper]],testdata[[#This Row],[Lower]])</f>
        <v>269.30575278869503</v>
      </c>
      <c r="Q380" s="7">
        <f>IF(testdata[[#This Row],[AtrStop]]=testdata[[#This Row],[Upper]],testdata[[#This Row],[Upper]],NA())</f>
        <v>269.30575278869503</v>
      </c>
      <c r="R380" s="7" t="e">
        <f>IF(testdata[[#This Row],[AtrStop]]=testdata[[#This Row],[Lower]],testdata[[#This Row],[Lower]],NA())</f>
        <v>#N/A</v>
      </c>
      <c r="S380" s="19">
        <f>IF(testdata[[#This Row],[close]]&lt;=testdata[[#This Row],[STpot]],testdata[[#This Row],[Upper]],testdata[[#This Row],[Lower]])</f>
        <v>269.30575278869503</v>
      </c>
      <c r="U380" s="2">
        <v>43286</v>
      </c>
      <c r="V380" s="7">
        <v>269.30575278999999</v>
      </c>
      <c r="W380" s="7"/>
      <c r="X380" s="19">
        <v>269.30575278999999</v>
      </c>
      <c r="Y380" t="str">
        <f t="shared" si="5"/>
        <v/>
      </c>
    </row>
    <row r="381" spans="1:25" x14ac:dyDescent="0.25">
      <c r="A381" s="5">
        <v>379</v>
      </c>
      <c r="B381" s="2">
        <v>43287</v>
      </c>
      <c r="C381" s="1">
        <v>265.31</v>
      </c>
      <c r="D381" s="1">
        <v>267.93</v>
      </c>
      <c r="E381" s="1">
        <v>264.89</v>
      </c>
      <c r="F381" s="1">
        <v>267.52</v>
      </c>
      <c r="G381" s="1">
        <f>testdata[[#This Row],[high]]-testdata[[#This Row],[low]]</f>
        <v>3.0400000000000205</v>
      </c>
      <c r="H381" s="1">
        <f>ABS(testdata[[#This Row],[high]]-F380)</f>
        <v>2.6500000000000341</v>
      </c>
      <c r="I381" s="1">
        <f>ABS(testdata[[#This Row],[low]]-F380)</f>
        <v>0.38999999999998636</v>
      </c>
      <c r="J381" s="1">
        <f>MAX(testdata[[#This Row],[H-L]:[|L-pC|]])</f>
        <v>3.0400000000000205</v>
      </c>
      <c r="K381" s="10">
        <f>(K380*20+testdata[[#This Row],[TR]])/21</f>
        <v>2.5973599559841878</v>
      </c>
      <c r="L381" s="1">
        <f>testdata[[#This Row],[close]]+Multiplier*testdata[[#This Row],[ATR]]</f>
        <v>275.31207986795255</v>
      </c>
      <c r="M381" s="1">
        <f>testdata[[#This Row],[close]]-Multiplier*testdata[[#This Row],[ATR]]</f>
        <v>259.72792013204742</v>
      </c>
      <c r="N381" s="1">
        <f>IF(OR(testdata[[#This Row],[UpperE]]&lt;N380,F380&gt;N380),testdata[[#This Row],[UpperE]],N380)</f>
        <v>269.30575278869503</v>
      </c>
      <c r="O381" s="1">
        <f>IF(OR(testdata[[#This Row],[LowerE]]&gt;O380,F380&lt;O380),testdata[[#This Row],[LowerE]],O380)</f>
        <v>259.72792013204742</v>
      </c>
      <c r="P381" s="7">
        <f>IF(S380=N380,testdata[[#This Row],[Upper]],testdata[[#This Row],[Lower]])</f>
        <v>269.30575278869503</v>
      </c>
      <c r="Q381" s="7">
        <f>IF(testdata[[#This Row],[AtrStop]]=testdata[[#This Row],[Upper]],testdata[[#This Row],[Upper]],NA())</f>
        <v>269.30575278869503</v>
      </c>
      <c r="R381" s="7" t="e">
        <f>IF(testdata[[#This Row],[AtrStop]]=testdata[[#This Row],[Lower]],testdata[[#This Row],[Lower]],NA())</f>
        <v>#N/A</v>
      </c>
      <c r="S381" s="19">
        <f>IF(testdata[[#This Row],[close]]&lt;=testdata[[#This Row],[STpot]],testdata[[#This Row],[Upper]],testdata[[#This Row],[Lower]])</f>
        <v>269.30575278869503</v>
      </c>
      <c r="U381" s="2">
        <v>43287</v>
      </c>
      <c r="V381" s="7">
        <v>269.30575278999999</v>
      </c>
      <c r="W381" s="7"/>
      <c r="X381" s="19">
        <v>269.30575278999999</v>
      </c>
      <c r="Y381" t="str">
        <f t="shared" si="5"/>
        <v/>
      </c>
    </row>
    <row r="382" spans="1:25" x14ac:dyDescent="0.25">
      <c r="A382" s="5">
        <v>380</v>
      </c>
      <c r="B382" s="2">
        <v>43290</v>
      </c>
      <c r="C382" s="1">
        <v>268.62</v>
      </c>
      <c r="D382" s="1">
        <v>269.99</v>
      </c>
      <c r="E382" s="1">
        <v>268.57</v>
      </c>
      <c r="F382" s="1">
        <v>269.93</v>
      </c>
      <c r="G382" s="1">
        <f>testdata[[#This Row],[high]]-testdata[[#This Row],[low]]</f>
        <v>1.4200000000000159</v>
      </c>
      <c r="H382" s="1">
        <f>ABS(testdata[[#This Row],[high]]-F381)</f>
        <v>2.4700000000000273</v>
      </c>
      <c r="I382" s="1">
        <f>ABS(testdata[[#This Row],[low]]-F381)</f>
        <v>1.0500000000000114</v>
      </c>
      <c r="J382" s="1">
        <f>MAX(testdata[[#This Row],[H-L]:[|L-pC|]])</f>
        <v>2.4700000000000273</v>
      </c>
      <c r="K382" s="10">
        <f>(K381*20+testdata[[#This Row],[TR]])/21</f>
        <v>2.5912951961754183</v>
      </c>
      <c r="L382" s="1">
        <f>testdata[[#This Row],[close]]+Multiplier*testdata[[#This Row],[ATR]]</f>
        <v>277.70388558852625</v>
      </c>
      <c r="M382" s="1">
        <f>testdata[[#This Row],[close]]-Multiplier*testdata[[#This Row],[ATR]]</f>
        <v>262.15611441147377</v>
      </c>
      <c r="N382" s="1">
        <f>IF(OR(testdata[[#This Row],[UpperE]]&lt;N381,F381&gt;N381),testdata[[#This Row],[UpperE]],N381)</f>
        <v>269.30575278869503</v>
      </c>
      <c r="O382" s="1">
        <f>IF(OR(testdata[[#This Row],[LowerE]]&gt;O381,F381&lt;O381),testdata[[#This Row],[LowerE]],O381)</f>
        <v>262.15611441147377</v>
      </c>
      <c r="P382" s="7">
        <f>IF(S381=N381,testdata[[#This Row],[Upper]],testdata[[#This Row],[Lower]])</f>
        <v>269.30575278869503</v>
      </c>
      <c r="Q382" s="7" t="e">
        <f>IF(testdata[[#This Row],[AtrStop]]=testdata[[#This Row],[Upper]],testdata[[#This Row],[Upper]],NA())</f>
        <v>#N/A</v>
      </c>
      <c r="R382" s="7">
        <f>IF(testdata[[#This Row],[AtrStop]]=testdata[[#This Row],[Lower]],testdata[[#This Row],[Lower]],NA())</f>
        <v>262.15611441147377</v>
      </c>
      <c r="S382" s="19">
        <f>IF(testdata[[#This Row],[close]]&lt;=testdata[[#This Row],[STpot]],testdata[[#This Row],[Upper]],testdata[[#This Row],[Lower]])</f>
        <v>262.15611441147377</v>
      </c>
      <c r="U382" s="2">
        <v>43290</v>
      </c>
      <c r="V382" s="7"/>
      <c r="W382" s="7">
        <v>262.15611440999999</v>
      </c>
      <c r="X382" s="19">
        <v>262.15611440999999</v>
      </c>
      <c r="Y382" t="str">
        <f t="shared" si="5"/>
        <v/>
      </c>
    </row>
    <row r="383" spans="1:25" x14ac:dyDescent="0.25">
      <c r="A383" s="5">
        <v>381</v>
      </c>
      <c r="B383" s="2">
        <v>43291</v>
      </c>
      <c r="C383" s="1">
        <v>270.43</v>
      </c>
      <c r="D383" s="1">
        <v>271.01</v>
      </c>
      <c r="E383" s="1">
        <v>270.11</v>
      </c>
      <c r="F383" s="1">
        <v>270.89999999999998</v>
      </c>
      <c r="G383" s="1">
        <f>testdata[[#This Row],[high]]-testdata[[#This Row],[low]]</f>
        <v>0.89999999999997726</v>
      </c>
      <c r="H383" s="1">
        <f>ABS(testdata[[#This Row],[high]]-F382)</f>
        <v>1.0799999999999841</v>
      </c>
      <c r="I383" s="1">
        <f>ABS(testdata[[#This Row],[low]]-F382)</f>
        <v>0.18000000000000682</v>
      </c>
      <c r="J383" s="1">
        <f>MAX(testdata[[#This Row],[H-L]:[|L-pC|]])</f>
        <v>1.0799999999999841</v>
      </c>
      <c r="K383" s="10">
        <f>(K382*20+testdata[[#This Row],[TR]])/21</f>
        <v>2.5193287582623021</v>
      </c>
      <c r="L383" s="1">
        <f>testdata[[#This Row],[close]]+Multiplier*testdata[[#This Row],[ATR]]</f>
        <v>278.45798627478689</v>
      </c>
      <c r="M383" s="1">
        <f>testdata[[#This Row],[close]]-Multiplier*testdata[[#This Row],[ATR]]</f>
        <v>263.34201372521306</v>
      </c>
      <c r="N383" s="1">
        <f>IF(OR(testdata[[#This Row],[UpperE]]&lt;N382,F382&gt;N382),testdata[[#This Row],[UpperE]],N382)</f>
        <v>278.45798627478689</v>
      </c>
      <c r="O383" s="1">
        <f>IF(OR(testdata[[#This Row],[LowerE]]&gt;O382,F382&lt;O382),testdata[[#This Row],[LowerE]],O382)</f>
        <v>263.34201372521306</v>
      </c>
      <c r="P383" s="7">
        <f>IF(S382=N382,testdata[[#This Row],[Upper]],testdata[[#This Row],[Lower]])</f>
        <v>263.34201372521306</v>
      </c>
      <c r="Q383" s="7" t="e">
        <f>IF(testdata[[#This Row],[AtrStop]]=testdata[[#This Row],[Upper]],testdata[[#This Row],[Upper]],NA())</f>
        <v>#N/A</v>
      </c>
      <c r="R383" s="7">
        <f>IF(testdata[[#This Row],[AtrStop]]=testdata[[#This Row],[Lower]],testdata[[#This Row],[Lower]],NA())</f>
        <v>263.34201372521306</v>
      </c>
      <c r="S383" s="19">
        <f>IF(testdata[[#This Row],[close]]&lt;=testdata[[#This Row],[STpot]],testdata[[#This Row],[Upper]],testdata[[#This Row],[Lower]])</f>
        <v>263.34201372521306</v>
      </c>
      <c r="U383" s="2">
        <v>43291</v>
      </c>
      <c r="V383" s="7"/>
      <c r="W383" s="7">
        <v>263.34201373000002</v>
      </c>
      <c r="X383" s="19">
        <v>263.34201373000002</v>
      </c>
      <c r="Y383" t="str">
        <f t="shared" si="5"/>
        <v/>
      </c>
    </row>
    <row r="384" spans="1:25" x14ac:dyDescent="0.25">
      <c r="A384" s="5">
        <v>382</v>
      </c>
      <c r="B384" s="2">
        <v>43292</v>
      </c>
      <c r="C384" s="1">
        <v>269.2</v>
      </c>
      <c r="D384" s="1">
        <v>270.07</v>
      </c>
      <c r="E384" s="1">
        <v>268.58999999999997</v>
      </c>
      <c r="F384" s="1">
        <v>268.92</v>
      </c>
      <c r="G384" s="1">
        <f>testdata[[#This Row],[high]]-testdata[[#This Row],[low]]</f>
        <v>1.4800000000000182</v>
      </c>
      <c r="H384" s="1">
        <f>ABS(testdata[[#This Row],[high]]-F383)</f>
        <v>0.82999999999998408</v>
      </c>
      <c r="I384" s="1">
        <f>ABS(testdata[[#This Row],[low]]-F383)</f>
        <v>2.3100000000000023</v>
      </c>
      <c r="J384" s="1">
        <f>MAX(testdata[[#This Row],[H-L]:[|L-pC|]])</f>
        <v>2.3100000000000023</v>
      </c>
      <c r="K384" s="10">
        <f>(K383*20+testdata[[#This Row],[TR]])/21</f>
        <v>2.5093607221545735</v>
      </c>
      <c r="L384" s="1">
        <f>testdata[[#This Row],[close]]+Multiplier*testdata[[#This Row],[ATR]]</f>
        <v>276.44808216646373</v>
      </c>
      <c r="M384" s="1">
        <f>testdata[[#This Row],[close]]-Multiplier*testdata[[#This Row],[ATR]]</f>
        <v>261.3919178335363</v>
      </c>
      <c r="N384" s="1">
        <f>IF(OR(testdata[[#This Row],[UpperE]]&lt;N383,F383&gt;N383),testdata[[#This Row],[UpperE]],N383)</f>
        <v>276.44808216646373</v>
      </c>
      <c r="O384" s="1">
        <f>IF(OR(testdata[[#This Row],[LowerE]]&gt;O383,F383&lt;O383),testdata[[#This Row],[LowerE]],O383)</f>
        <v>263.34201372521306</v>
      </c>
      <c r="P384" s="7">
        <f>IF(S383=N383,testdata[[#This Row],[Upper]],testdata[[#This Row],[Lower]])</f>
        <v>263.34201372521306</v>
      </c>
      <c r="Q384" s="7" t="e">
        <f>IF(testdata[[#This Row],[AtrStop]]=testdata[[#This Row],[Upper]],testdata[[#This Row],[Upper]],NA())</f>
        <v>#N/A</v>
      </c>
      <c r="R384" s="7">
        <f>IF(testdata[[#This Row],[AtrStop]]=testdata[[#This Row],[Lower]],testdata[[#This Row],[Lower]],NA())</f>
        <v>263.34201372521306</v>
      </c>
      <c r="S384" s="19">
        <f>IF(testdata[[#This Row],[close]]&lt;=testdata[[#This Row],[STpot]],testdata[[#This Row],[Upper]],testdata[[#This Row],[Lower]])</f>
        <v>263.34201372521306</v>
      </c>
      <c r="U384" s="2">
        <v>43292</v>
      </c>
      <c r="V384" s="7"/>
      <c r="W384" s="7">
        <v>263.34201373000002</v>
      </c>
      <c r="X384" s="19">
        <v>263.34201373000002</v>
      </c>
      <c r="Y384" t="str">
        <f t="shared" si="5"/>
        <v/>
      </c>
    </row>
    <row r="385" spans="1:25" x14ac:dyDescent="0.25">
      <c r="A385" s="5">
        <v>383</v>
      </c>
      <c r="B385" s="2">
        <v>43293</v>
      </c>
      <c r="C385" s="1">
        <v>270.3</v>
      </c>
      <c r="D385" s="1">
        <v>271.42</v>
      </c>
      <c r="E385" s="1">
        <v>269.64</v>
      </c>
      <c r="F385" s="1">
        <v>271.36</v>
      </c>
      <c r="G385" s="1">
        <f>testdata[[#This Row],[high]]-testdata[[#This Row],[low]]</f>
        <v>1.7800000000000296</v>
      </c>
      <c r="H385" s="1">
        <f>ABS(testdata[[#This Row],[high]]-F384)</f>
        <v>2.5</v>
      </c>
      <c r="I385" s="1">
        <f>ABS(testdata[[#This Row],[low]]-F384)</f>
        <v>0.71999999999997044</v>
      </c>
      <c r="J385" s="1">
        <f>MAX(testdata[[#This Row],[H-L]:[|L-pC|]])</f>
        <v>2.5</v>
      </c>
      <c r="K385" s="10">
        <f>(K384*20+testdata[[#This Row],[TR]])/21</f>
        <v>2.5089149734805463</v>
      </c>
      <c r="L385" s="1">
        <f>testdata[[#This Row],[close]]+Multiplier*testdata[[#This Row],[ATR]]</f>
        <v>278.88674492044163</v>
      </c>
      <c r="M385" s="1">
        <f>testdata[[#This Row],[close]]-Multiplier*testdata[[#This Row],[ATR]]</f>
        <v>263.8332550795584</v>
      </c>
      <c r="N385" s="1">
        <f>IF(OR(testdata[[#This Row],[UpperE]]&lt;N384,F384&gt;N384),testdata[[#This Row],[UpperE]],N384)</f>
        <v>276.44808216646373</v>
      </c>
      <c r="O385" s="1">
        <f>IF(OR(testdata[[#This Row],[LowerE]]&gt;O384,F384&lt;O384),testdata[[#This Row],[LowerE]],O384)</f>
        <v>263.8332550795584</v>
      </c>
      <c r="P385" s="7">
        <f>IF(S384=N384,testdata[[#This Row],[Upper]],testdata[[#This Row],[Lower]])</f>
        <v>263.8332550795584</v>
      </c>
      <c r="Q385" s="7" t="e">
        <f>IF(testdata[[#This Row],[AtrStop]]=testdata[[#This Row],[Upper]],testdata[[#This Row],[Upper]],NA())</f>
        <v>#N/A</v>
      </c>
      <c r="R385" s="7">
        <f>IF(testdata[[#This Row],[AtrStop]]=testdata[[#This Row],[Lower]],testdata[[#This Row],[Lower]],NA())</f>
        <v>263.8332550795584</v>
      </c>
      <c r="S385" s="19">
        <f>IF(testdata[[#This Row],[close]]&lt;=testdata[[#This Row],[STpot]],testdata[[#This Row],[Upper]],testdata[[#This Row],[Lower]])</f>
        <v>263.8332550795584</v>
      </c>
      <c r="U385" s="2">
        <v>43293</v>
      </c>
      <c r="V385" s="7"/>
      <c r="W385" s="7">
        <v>263.83325508000001</v>
      </c>
      <c r="X385" s="19">
        <v>263.83325508000001</v>
      </c>
      <c r="Y385" t="str">
        <f t="shared" si="5"/>
        <v/>
      </c>
    </row>
    <row r="386" spans="1:25" x14ac:dyDescent="0.25">
      <c r="A386" s="5">
        <v>384</v>
      </c>
      <c r="B386" s="2">
        <v>43294</v>
      </c>
      <c r="C386" s="1">
        <v>271.16000000000003</v>
      </c>
      <c r="D386" s="1">
        <v>271.89999999999998</v>
      </c>
      <c r="E386" s="1">
        <v>270.67</v>
      </c>
      <c r="F386" s="1">
        <v>271.57</v>
      </c>
      <c r="G386" s="1">
        <f>testdata[[#This Row],[high]]-testdata[[#This Row],[low]]</f>
        <v>1.2299999999999613</v>
      </c>
      <c r="H386" s="1">
        <f>ABS(testdata[[#This Row],[high]]-F385)</f>
        <v>0.53999999999996362</v>
      </c>
      <c r="I386" s="1">
        <f>ABS(testdata[[#This Row],[low]]-F385)</f>
        <v>0.68999999999999773</v>
      </c>
      <c r="J386" s="1">
        <f>MAX(testdata[[#This Row],[H-L]:[|L-pC|]])</f>
        <v>1.2299999999999613</v>
      </c>
      <c r="K386" s="10">
        <f>(K385*20+testdata[[#This Row],[TR]])/21</f>
        <v>2.4480142604576614</v>
      </c>
      <c r="L386" s="1">
        <f>testdata[[#This Row],[close]]+Multiplier*testdata[[#This Row],[ATR]]</f>
        <v>278.91404278137298</v>
      </c>
      <c r="M386" s="1">
        <f>testdata[[#This Row],[close]]-Multiplier*testdata[[#This Row],[ATR]]</f>
        <v>264.225957218627</v>
      </c>
      <c r="N386" s="1">
        <f>IF(OR(testdata[[#This Row],[UpperE]]&lt;N385,F385&gt;N385),testdata[[#This Row],[UpperE]],N385)</f>
        <v>276.44808216646373</v>
      </c>
      <c r="O386" s="1">
        <f>IF(OR(testdata[[#This Row],[LowerE]]&gt;O385,F385&lt;O385),testdata[[#This Row],[LowerE]],O385)</f>
        <v>264.225957218627</v>
      </c>
      <c r="P386" s="7">
        <f>IF(S385=N385,testdata[[#This Row],[Upper]],testdata[[#This Row],[Lower]])</f>
        <v>264.225957218627</v>
      </c>
      <c r="Q386" s="7" t="e">
        <f>IF(testdata[[#This Row],[AtrStop]]=testdata[[#This Row],[Upper]],testdata[[#This Row],[Upper]],NA())</f>
        <v>#N/A</v>
      </c>
      <c r="R386" s="7">
        <f>IF(testdata[[#This Row],[AtrStop]]=testdata[[#This Row],[Lower]],testdata[[#This Row],[Lower]],NA())</f>
        <v>264.225957218627</v>
      </c>
      <c r="S386" s="19">
        <f>IF(testdata[[#This Row],[close]]&lt;=testdata[[#This Row],[STpot]],testdata[[#This Row],[Upper]],testdata[[#This Row],[Lower]])</f>
        <v>264.225957218627</v>
      </c>
      <c r="U386" s="2">
        <v>43294</v>
      </c>
      <c r="V386" s="7"/>
      <c r="W386" s="7">
        <v>264.22595722</v>
      </c>
      <c r="X386" s="19">
        <v>264.22595722</v>
      </c>
      <c r="Y386" t="str">
        <f t="shared" si="5"/>
        <v/>
      </c>
    </row>
    <row r="387" spans="1:25" x14ac:dyDescent="0.25">
      <c r="A387" s="5">
        <v>385</v>
      </c>
      <c r="B387" s="2">
        <v>43297</v>
      </c>
      <c r="C387" s="1">
        <v>271.62</v>
      </c>
      <c r="D387" s="1">
        <v>271.77999999999997</v>
      </c>
      <c r="E387" s="1">
        <v>270.83999999999997</v>
      </c>
      <c r="F387" s="1">
        <v>271.33</v>
      </c>
      <c r="G387" s="1">
        <f>testdata[[#This Row],[high]]-testdata[[#This Row],[low]]</f>
        <v>0.93999999999999773</v>
      </c>
      <c r="H387" s="1">
        <f>ABS(testdata[[#This Row],[high]]-F386)</f>
        <v>0.20999999999997954</v>
      </c>
      <c r="I387" s="1">
        <f>ABS(testdata[[#This Row],[low]]-F386)</f>
        <v>0.73000000000001819</v>
      </c>
      <c r="J387" s="1">
        <f>MAX(testdata[[#This Row],[H-L]:[|L-pC|]])</f>
        <v>0.93999999999999773</v>
      </c>
      <c r="K387" s="10">
        <f>(K386*20+testdata[[#This Row],[TR]])/21</f>
        <v>2.3762040575787249</v>
      </c>
      <c r="L387" s="1">
        <f>testdata[[#This Row],[close]]+Multiplier*testdata[[#This Row],[ATR]]</f>
        <v>278.45861217273614</v>
      </c>
      <c r="M387" s="1">
        <f>testdata[[#This Row],[close]]-Multiplier*testdata[[#This Row],[ATR]]</f>
        <v>264.20138782726383</v>
      </c>
      <c r="N387" s="1">
        <f>IF(OR(testdata[[#This Row],[UpperE]]&lt;N386,F386&gt;N386),testdata[[#This Row],[UpperE]],N386)</f>
        <v>276.44808216646373</v>
      </c>
      <c r="O387" s="1">
        <f>IF(OR(testdata[[#This Row],[LowerE]]&gt;O386,F386&lt;O386),testdata[[#This Row],[LowerE]],O386)</f>
        <v>264.225957218627</v>
      </c>
      <c r="P387" s="7">
        <f>IF(S386=N386,testdata[[#This Row],[Upper]],testdata[[#This Row],[Lower]])</f>
        <v>264.225957218627</v>
      </c>
      <c r="Q387" s="7" t="e">
        <f>IF(testdata[[#This Row],[AtrStop]]=testdata[[#This Row],[Upper]],testdata[[#This Row],[Upper]],NA())</f>
        <v>#N/A</v>
      </c>
      <c r="R387" s="7">
        <f>IF(testdata[[#This Row],[AtrStop]]=testdata[[#This Row],[Lower]],testdata[[#This Row],[Lower]],NA())</f>
        <v>264.225957218627</v>
      </c>
      <c r="S387" s="19">
        <f>IF(testdata[[#This Row],[close]]&lt;=testdata[[#This Row],[STpot]],testdata[[#This Row],[Upper]],testdata[[#This Row],[Lower]])</f>
        <v>264.225957218627</v>
      </c>
      <c r="U387" s="2">
        <v>43297</v>
      </c>
      <c r="V387" s="7"/>
      <c r="W387" s="7">
        <v>264.22595722</v>
      </c>
      <c r="X387" s="19">
        <v>264.22595722</v>
      </c>
      <c r="Y387" t="str">
        <f t="shared" si="5"/>
        <v/>
      </c>
    </row>
    <row r="388" spans="1:25" x14ac:dyDescent="0.25">
      <c r="A388" s="5">
        <v>386</v>
      </c>
      <c r="B388" s="2">
        <v>43298</v>
      </c>
      <c r="C388" s="1">
        <v>270.48</v>
      </c>
      <c r="D388" s="1">
        <v>272.85000000000002</v>
      </c>
      <c r="E388" s="1">
        <v>270.43</v>
      </c>
      <c r="F388" s="1">
        <v>272.43</v>
      </c>
      <c r="G388" s="1">
        <f>testdata[[#This Row],[high]]-testdata[[#This Row],[low]]</f>
        <v>2.4200000000000159</v>
      </c>
      <c r="H388" s="1">
        <f>ABS(testdata[[#This Row],[high]]-F387)</f>
        <v>1.5200000000000387</v>
      </c>
      <c r="I388" s="1">
        <f>ABS(testdata[[#This Row],[low]]-F387)</f>
        <v>0.89999999999997726</v>
      </c>
      <c r="J388" s="1">
        <f>MAX(testdata[[#This Row],[H-L]:[|L-pC|]])</f>
        <v>2.4200000000000159</v>
      </c>
      <c r="K388" s="10">
        <f>(K387*20+testdata[[#This Row],[TR]])/21</f>
        <v>2.3782895786464056</v>
      </c>
      <c r="L388" s="1">
        <f>testdata[[#This Row],[close]]+Multiplier*testdata[[#This Row],[ATR]]</f>
        <v>279.56486873593923</v>
      </c>
      <c r="M388" s="1">
        <f>testdata[[#This Row],[close]]-Multiplier*testdata[[#This Row],[ATR]]</f>
        <v>265.29513126406079</v>
      </c>
      <c r="N388" s="1">
        <f>IF(OR(testdata[[#This Row],[UpperE]]&lt;N387,F387&gt;N387),testdata[[#This Row],[UpperE]],N387)</f>
        <v>276.44808216646373</v>
      </c>
      <c r="O388" s="1">
        <f>IF(OR(testdata[[#This Row],[LowerE]]&gt;O387,F387&lt;O387),testdata[[#This Row],[LowerE]],O387)</f>
        <v>265.29513126406079</v>
      </c>
      <c r="P388" s="7">
        <f>IF(S387=N387,testdata[[#This Row],[Upper]],testdata[[#This Row],[Lower]])</f>
        <v>265.29513126406079</v>
      </c>
      <c r="Q388" s="7" t="e">
        <f>IF(testdata[[#This Row],[AtrStop]]=testdata[[#This Row],[Upper]],testdata[[#This Row],[Upper]],NA())</f>
        <v>#N/A</v>
      </c>
      <c r="R388" s="7">
        <f>IF(testdata[[#This Row],[AtrStop]]=testdata[[#This Row],[Lower]],testdata[[#This Row],[Lower]],NA())</f>
        <v>265.29513126406079</v>
      </c>
      <c r="S388" s="19">
        <f>IF(testdata[[#This Row],[close]]&lt;=testdata[[#This Row],[STpot]],testdata[[#This Row],[Upper]],testdata[[#This Row],[Lower]])</f>
        <v>265.29513126406079</v>
      </c>
      <c r="U388" s="2">
        <v>43298</v>
      </c>
      <c r="V388" s="7"/>
      <c r="W388" s="7">
        <v>265.29513126000001</v>
      </c>
      <c r="X388" s="19">
        <v>265.29513126000001</v>
      </c>
      <c r="Y388" t="str">
        <f t="shared" si="5"/>
        <v/>
      </c>
    </row>
    <row r="389" spans="1:25" x14ac:dyDescent="0.25">
      <c r="A389" s="5">
        <v>387</v>
      </c>
      <c r="B389" s="2">
        <v>43299</v>
      </c>
      <c r="C389" s="1">
        <v>272.51</v>
      </c>
      <c r="D389" s="1">
        <v>273.12</v>
      </c>
      <c r="E389" s="1">
        <v>272.02999999999997</v>
      </c>
      <c r="F389" s="1">
        <v>273</v>
      </c>
      <c r="G389" s="1">
        <f>testdata[[#This Row],[high]]-testdata[[#This Row],[low]]</f>
        <v>1.0900000000000318</v>
      </c>
      <c r="H389" s="1">
        <f>ABS(testdata[[#This Row],[high]]-F388)</f>
        <v>0.68999999999999773</v>
      </c>
      <c r="I389" s="1">
        <f>ABS(testdata[[#This Row],[low]]-F388)</f>
        <v>0.40000000000003411</v>
      </c>
      <c r="J389" s="1">
        <f>MAX(testdata[[#This Row],[H-L]:[|L-pC|]])</f>
        <v>1.0900000000000318</v>
      </c>
      <c r="K389" s="10">
        <f>(K388*20+testdata[[#This Row],[TR]])/21</f>
        <v>2.3169424558537211</v>
      </c>
      <c r="L389" s="1">
        <f>testdata[[#This Row],[close]]+Multiplier*testdata[[#This Row],[ATR]]</f>
        <v>279.95082736756115</v>
      </c>
      <c r="M389" s="1">
        <f>testdata[[#This Row],[close]]-Multiplier*testdata[[#This Row],[ATR]]</f>
        <v>266.04917263243885</v>
      </c>
      <c r="N389" s="1">
        <f>IF(OR(testdata[[#This Row],[UpperE]]&lt;N388,F388&gt;N388),testdata[[#This Row],[UpperE]],N388)</f>
        <v>276.44808216646373</v>
      </c>
      <c r="O389" s="1">
        <f>IF(OR(testdata[[#This Row],[LowerE]]&gt;O388,F388&lt;O388),testdata[[#This Row],[LowerE]],O388)</f>
        <v>266.04917263243885</v>
      </c>
      <c r="P389" s="7">
        <f>IF(S388=N388,testdata[[#This Row],[Upper]],testdata[[#This Row],[Lower]])</f>
        <v>266.04917263243885</v>
      </c>
      <c r="Q389" s="7" t="e">
        <f>IF(testdata[[#This Row],[AtrStop]]=testdata[[#This Row],[Upper]],testdata[[#This Row],[Upper]],NA())</f>
        <v>#N/A</v>
      </c>
      <c r="R389" s="7">
        <f>IF(testdata[[#This Row],[AtrStop]]=testdata[[#This Row],[Lower]],testdata[[#This Row],[Lower]],NA())</f>
        <v>266.04917263243885</v>
      </c>
      <c r="S389" s="19">
        <f>IF(testdata[[#This Row],[close]]&lt;=testdata[[#This Row],[STpot]],testdata[[#This Row],[Upper]],testdata[[#This Row],[Lower]])</f>
        <v>266.04917263243885</v>
      </c>
      <c r="U389" s="2">
        <v>43299</v>
      </c>
      <c r="V389" s="7"/>
      <c r="W389" s="7">
        <v>266.04917262999999</v>
      </c>
      <c r="X389" s="19">
        <v>266.04917262999999</v>
      </c>
      <c r="Y389" t="str">
        <f t="shared" si="5"/>
        <v/>
      </c>
    </row>
    <row r="390" spans="1:25" x14ac:dyDescent="0.25">
      <c r="A390" s="5">
        <v>388</v>
      </c>
      <c r="B390" s="2">
        <v>43300</v>
      </c>
      <c r="C390" s="1">
        <v>272.27</v>
      </c>
      <c r="D390" s="1">
        <v>272.69</v>
      </c>
      <c r="E390" s="1">
        <v>271.45</v>
      </c>
      <c r="F390" s="1">
        <v>271.97000000000003</v>
      </c>
      <c r="G390" s="1">
        <f>testdata[[#This Row],[high]]-testdata[[#This Row],[low]]</f>
        <v>1.2400000000000091</v>
      </c>
      <c r="H390" s="1">
        <f>ABS(testdata[[#This Row],[high]]-F389)</f>
        <v>0.31000000000000227</v>
      </c>
      <c r="I390" s="1">
        <f>ABS(testdata[[#This Row],[low]]-F389)</f>
        <v>1.5500000000000114</v>
      </c>
      <c r="J390" s="1">
        <f>MAX(testdata[[#This Row],[H-L]:[|L-pC|]])</f>
        <v>1.5500000000000114</v>
      </c>
      <c r="K390" s="10">
        <f>(K389*20+testdata[[#This Row],[TR]])/21</f>
        <v>2.2804213865273537</v>
      </c>
      <c r="L390" s="1">
        <f>testdata[[#This Row],[close]]+Multiplier*testdata[[#This Row],[ATR]]</f>
        <v>278.81126415958209</v>
      </c>
      <c r="M390" s="1">
        <f>testdata[[#This Row],[close]]-Multiplier*testdata[[#This Row],[ATR]]</f>
        <v>265.12873584041796</v>
      </c>
      <c r="N390" s="1">
        <f>IF(OR(testdata[[#This Row],[UpperE]]&lt;N389,F389&gt;N389),testdata[[#This Row],[UpperE]],N389)</f>
        <v>276.44808216646373</v>
      </c>
      <c r="O390" s="1">
        <f>IF(OR(testdata[[#This Row],[LowerE]]&gt;O389,F389&lt;O389),testdata[[#This Row],[LowerE]],O389)</f>
        <v>266.04917263243885</v>
      </c>
      <c r="P390" s="7">
        <f>IF(S389=N389,testdata[[#This Row],[Upper]],testdata[[#This Row],[Lower]])</f>
        <v>266.04917263243885</v>
      </c>
      <c r="Q390" s="7" t="e">
        <f>IF(testdata[[#This Row],[AtrStop]]=testdata[[#This Row],[Upper]],testdata[[#This Row],[Upper]],NA())</f>
        <v>#N/A</v>
      </c>
      <c r="R390" s="7">
        <f>IF(testdata[[#This Row],[AtrStop]]=testdata[[#This Row],[Lower]],testdata[[#This Row],[Lower]],NA())</f>
        <v>266.04917263243885</v>
      </c>
      <c r="S390" s="19">
        <f>IF(testdata[[#This Row],[close]]&lt;=testdata[[#This Row],[STpot]],testdata[[#This Row],[Upper]],testdata[[#This Row],[Lower]])</f>
        <v>266.04917263243885</v>
      </c>
      <c r="U390" s="2">
        <v>43300</v>
      </c>
      <c r="V390" s="7"/>
      <c r="W390" s="7">
        <v>266.04917262999999</v>
      </c>
      <c r="X390" s="19">
        <v>266.04917262999999</v>
      </c>
      <c r="Y390" t="str">
        <f t="shared" si="5"/>
        <v/>
      </c>
    </row>
    <row r="391" spans="1:25" x14ac:dyDescent="0.25">
      <c r="A391" s="5">
        <v>389</v>
      </c>
      <c r="B391" s="2">
        <v>43301</v>
      </c>
      <c r="C391" s="1">
        <v>271.75</v>
      </c>
      <c r="D391" s="1">
        <v>272.44</v>
      </c>
      <c r="E391" s="1">
        <v>271.48</v>
      </c>
      <c r="F391" s="1">
        <v>271.66000000000003</v>
      </c>
      <c r="G391" s="1">
        <f>testdata[[#This Row],[high]]-testdata[[#This Row],[low]]</f>
        <v>0.95999999999997954</v>
      </c>
      <c r="H391" s="1">
        <f>ABS(testdata[[#This Row],[high]]-F390)</f>
        <v>0.46999999999997044</v>
      </c>
      <c r="I391" s="1">
        <f>ABS(testdata[[#This Row],[low]]-F390)</f>
        <v>0.49000000000000909</v>
      </c>
      <c r="J391" s="1">
        <f>MAX(testdata[[#This Row],[H-L]:[|L-pC|]])</f>
        <v>0.95999999999997954</v>
      </c>
      <c r="K391" s="10">
        <f>(K390*20+testdata[[#This Row],[TR]])/21</f>
        <v>2.2175441776450979</v>
      </c>
      <c r="L391" s="1">
        <f>testdata[[#This Row],[close]]+Multiplier*testdata[[#This Row],[ATR]]</f>
        <v>278.31263253293531</v>
      </c>
      <c r="M391" s="1">
        <f>testdata[[#This Row],[close]]-Multiplier*testdata[[#This Row],[ATR]]</f>
        <v>265.00736746706474</v>
      </c>
      <c r="N391" s="1">
        <f>IF(OR(testdata[[#This Row],[UpperE]]&lt;N390,F390&gt;N390),testdata[[#This Row],[UpperE]],N390)</f>
        <v>276.44808216646373</v>
      </c>
      <c r="O391" s="1">
        <f>IF(OR(testdata[[#This Row],[LowerE]]&gt;O390,F390&lt;O390),testdata[[#This Row],[LowerE]],O390)</f>
        <v>266.04917263243885</v>
      </c>
      <c r="P391" s="7">
        <f>IF(S390=N390,testdata[[#This Row],[Upper]],testdata[[#This Row],[Lower]])</f>
        <v>266.04917263243885</v>
      </c>
      <c r="Q391" s="7" t="e">
        <f>IF(testdata[[#This Row],[AtrStop]]=testdata[[#This Row],[Upper]],testdata[[#This Row],[Upper]],NA())</f>
        <v>#N/A</v>
      </c>
      <c r="R391" s="7">
        <f>IF(testdata[[#This Row],[AtrStop]]=testdata[[#This Row],[Lower]],testdata[[#This Row],[Lower]],NA())</f>
        <v>266.04917263243885</v>
      </c>
      <c r="S391" s="19">
        <f>IF(testdata[[#This Row],[close]]&lt;=testdata[[#This Row],[STpot]],testdata[[#This Row],[Upper]],testdata[[#This Row],[Lower]])</f>
        <v>266.04917263243885</v>
      </c>
      <c r="U391" s="2">
        <v>43301</v>
      </c>
      <c r="V391" s="7"/>
      <c r="W391" s="7">
        <v>266.04917262999999</v>
      </c>
      <c r="X391" s="19">
        <v>266.04917262999999</v>
      </c>
      <c r="Y391" t="str">
        <f t="shared" si="5"/>
        <v/>
      </c>
    </row>
    <row r="392" spans="1:25" x14ac:dyDescent="0.25">
      <c r="A392" s="5">
        <v>390</v>
      </c>
      <c r="B392" s="2">
        <v>43304</v>
      </c>
      <c r="C392" s="1">
        <v>271.44</v>
      </c>
      <c r="D392" s="1">
        <v>272.39</v>
      </c>
      <c r="E392" s="1">
        <v>271.06</v>
      </c>
      <c r="F392" s="1">
        <v>272.16000000000003</v>
      </c>
      <c r="G392" s="1">
        <f>testdata[[#This Row],[high]]-testdata[[#This Row],[low]]</f>
        <v>1.3299999999999841</v>
      </c>
      <c r="H392" s="1">
        <f>ABS(testdata[[#This Row],[high]]-F391)</f>
        <v>0.72999999999996135</v>
      </c>
      <c r="I392" s="1">
        <f>ABS(testdata[[#This Row],[low]]-F391)</f>
        <v>0.60000000000002274</v>
      </c>
      <c r="J392" s="1">
        <f>MAX(testdata[[#This Row],[H-L]:[|L-pC|]])</f>
        <v>1.3299999999999841</v>
      </c>
      <c r="K392" s="10">
        <f>(K391*20+testdata[[#This Row],[TR]])/21</f>
        <v>2.175280169185807</v>
      </c>
      <c r="L392" s="1">
        <f>testdata[[#This Row],[close]]+Multiplier*testdata[[#This Row],[ATR]]</f>
        <v>278.68584050755743</v>
      </c>
      <c r="M392" s="1">
        <f>testdata[[#This Row],[close]]-Multiplier*testdata[[#This Row],[ATR]]</f>
        <v>265.63415949244262</v>
      </c>
      <c r="N392" s="1">
        <f>IF(OR(testdata[[#This Row],[UpperE]]&lt;N391,F391&gt;N391),testdata[[#This Row],[UpperE]],N391)</f>
        <v>276.44808216646373</v>
      </c>
      <c r="O392" s="1">
        <f>IF(OR(testdata[[#This Row],[LowerE]]&gt;O391,F391&lt;O391),testdata[[#This Row],[LowerE]],O391)</f>
        <v>266.04917263243885</v>
      </c>
      <c r="P392" s="7">
        <f>IF(S391=N391,testdata[[#This Row],[Upper]],testdata[[#This Row],[Lower]])</f>
        <v>266.04917263243885</v>
      </c>
      <c r="Q392" s="7" t="e">
        <f>IF(testdata[[#This Row],[AtrStop]]=testdata[[#This Row],[Upper]],testdata[[#This Row],[Upper]],NA())</f>
        <v>#N/A</v>
      </c>
      <c r="R392" s="7">
        <f>IF(testdata[[#This Row],[AtrStop]]=testdata[[#This Row],[Lower]],testdata[[#This Row],[Lower]],NA())</f>
        <v>266.04917263243885</v>
      </c>
      <c r="S392" s="19">
        <f>IF(testdata[[#This Row],[close]]&lt;=testdata[[#This Row],[STpot]],testdata[[#This Row],[Upper]],testdata[[#This Row],[Lower]])</f>
        <v>266.04917263243885</v>
      </c>
      <c r="U392" s="2">
        <v>43304</v>
      </c>
      <c r="V392" s="7"/>
      <c r="W392" s="7">
        <v>266.04917262999999</v>
      </c>
      <c r="X392" s="19">
        <v>266.04917262999999</v>
      </c>
      <c r="Y392" t="str">
        <f t="shared" si="5"/>
        <v/>
      </c>
    </row>
    <row r="393" spans="1:25" x14ac:dyDescent="0.25">
      <c r="A393" s="5">
        <v>391</v>
      </c>
      <c r="B393" s="2">
        <v>43305</v>
      </c>
      <c r="C393" s="1">
        <v>273.70999999999998</v>
      </c>
      <c r="D393" s="1">
        <v>274.45999999999998</v>
      </c>
      <c r="E393" s="1">
        <v>272.58</v>
      </c>
      <c r="F393" s="1">
        <v>273.52999999999997</v>
      </c>
      <c r="G393" s="1">
        <f>testdata[[#This Row],[high]]-testdata[[#This Row],[low]]</f>
        <v>1.8799999999999955</v>
      </c>
      <c r="H393" s="1">
        <f>ABS(testdata[[#This Row],[high]]-F392)</f>
        <v>2.2999999999999545</v>
      </c>
      <c r="I393" s="1">
        <f>ABS(testdata[[#This Row],[low]]-F392)</f>
        <v>0.41999999999995907</v>
      </c>
      <c r="J393" s="1">
        <f>MAX(testdata[[#This Row],[H-L]:[|L-pC|]])</f>
        <v>2.2999999999999545</v>
      </c>
      <c r="K393" s="10">
        <f>(K392*20+testdata[[#This Row],[TR]])/21</f>
        <v>2.1812192087483857</v>
      </c>
      <c r="L393" s="1">
        <f>testdata[[#This Row],[close]]+Multiplier*testdata[[#This Row],[ATR]]</f>
        <v>280.07365762624511</v>
      </c>
      <c r="M393" s="1">
        <f>testdata[[#This Row],[close]]-Multiplier*testdata[[#This Row],[ATR]]</f>
        <v>266.98634237375484</v>
      </c>
      <c r="N393" s="1">
        <f>IF(OR(testdata[[#This Row],[UpperE]]&lt;N392,F392&gt;N392),testdata[[#This Row],[UpperE]],N392)</f>
        <v>276.44808216646373</v>
      </c>
      <c r="O393" s="1">
        <f>IF(OR(testdata[[#This Row],[LowerE]]&gt;O392,F392&lt;O392),testdata[[#This Row],[LowerE]],O392)</f>
        <v>266.98634237375484</v>
      </c>
      <c r="P393" s="7">
        <f>IF(S392=N392,testdata[[#This Row],[Upper]],testdata[[#This Row],[Lower]])</f>
        <v>266.98634237375484</v>
      </c>
      <c r="Q393" s="7" t="e">
        <f>IF(testdata[[#This Row],[AtrStop]]=testdata[[#This Row],[Upper]],testdata[[#This Row],[Upper]],NA())</f>
        <v>#N/A</v>
      </c>
      <c r="R393" s="7">
        <f>IF(testdata[[#This Row],[AtrStop]]=testdata[[#This Row],[Lower]],testdata[[#This Row],[Lower]],NA())</f>
        <v>266.98634237375484</v>
      </c>
      <c r="S393" s="19">
        <f>IF(testdata[[#This Row],[close]]&lt;=testdata[[#This Row],[STpot]],testdata[[#This Row],[Upper]],testdata[[#This Row],[Lower]])</f>
        <v>266.98634237375484</v>
      </c>
      <c r="U393" s="2">
        <v>43305</v>
      </c>
      <c r="V393" s="7"/>
      <c r="W393" s="7">
        <v>266.98634236999999</v>
      </c>
      <c r="X393" s="19">
        <v>266.98634236999999</v>
      </c>
      <c r="Y393" t="str">
        <f t="shared" si="5"/>
        <v/>
      </c>
    </row>
    <row r="394" spans="1:25" x14ac:dyDescent="0.25">
      <c r="A394" s="5">
        <v>392</v>
      </c>
      <c r="B394" s="2">
        <v>43306</v>
      </c>
      <c r="C394" s="1">
        <v>273.26</v>
      </c>
      <c r="D394" s="1">
        <v>276.22000000000003</v>
      </c>
      <c r="E394" s="1">
        <v>273.20999999999998</v>
      </c>
      <c r="F394" s="1">
        <v>275.87</v>
      </c>
      <c r="G394" s="1">
        <f>testdata[[#This Row],[high]]-testdata[[#This Row],[low]]</f>
        <v>3.0100000000000477</v>
      </c>
      <c r="H394" s="1">
        <f>ABS(testdata[[#This Row],[high]]-F393)</f>
        <v>2.6900000000000546</v>
      </c>
      <c r="I394" s="1">
        <f>ABS(testdata[[#This Row],[low]]-F393)</f>
        <v>0.31999999999999318</v>
      </c>
      <c r="J394" s="1">
        <f>MAX(testdata[[#This Row],[H-L]:[|L-pC|]])</f>
        <v>3.0100000000000477</v>
      </c>
      <c r="K394" s="10">
        <f>(K393*20+testdata[[#This Row],[TR]])/21</f>
        <v>2.2206849607127506</v>
      </c>
      <c r="L394" s="1">
        <f>testdata[[#This Row],[close]]+Multiplier*testdata[[#This Row],[ATR]]</f>
        <v>282.53205488213825</v>
      </c>
      <c r="M394" s="1">
        <f>testdata[[#This Row],[close]]-Multiplier*testdata[[#This Row],[ATR]]</f>
        <v>269.20794511786175</v>
      </c>
      <c r="N394" s="1">
        <f>IF(OR(testdata[[#This Row],[UpperE]]&lt;N393,F393&gt;N393),testdata[[#This Row],[UpperE]],N393)</f>
        <v>276.44808216646373</v>
      </c>
      <c r="O394" s="1">
        <f>IF(OR(testdata[[#This Row],[LowerE]]&gt;O393,F393&lt;O393),testdata[[#This Row],[LowerE]],O393)</f>
        <v>269.20794511786175</v>
      </c>
      <c r="P394" s="7">
        <f>IF(S393=N393,testdata[[#This Row],[Upper]],testdata[[#This Row],[Lower]])</f>
        <v>269.20794511786175</v>
      </c>
      <c r="Q394" s="7" t="e">
        <f>IF(testdata[[#This Row],[AtrStop]]=testdata[[#This Row],[Upper]],testdata[[#This Row],[Upper]],NA())</f>
        <v>#N/A</v>
      </c>
      <c r="R394" s="7">
        <f>IF(testdata[[#This Row],[AtrStop]]=testdata[[#This Row],[Lower]],testdata[[#This Row],[Lower]],NA())</f>
        <v>269.20794511786175</v>
      </c>
      <c r="S394" s="19">
        <f>IF(testdata[[#This Row],[close]]&lt;=testdata[[#This Row],[STpot]],testdata[[#This Row],[Upper]],testdata[[#This Row],[Lower]])</f>
        <v>269.20794511786175</v>
      </c>
      <c r="U394" s="2">
        <v>43306</v>
      </c>
      <c r="V394" s="7"/>
      <c r="W394" s="7">
        <v>269.20794511999998</v>
      </c>
      <c r="X394" s="19">
        <v>269.20794511999998</v>
      </c>
      <c r="Y394" t="str">
        <f t="shared" si="5"/>
        <v/>
      </c>
    </row>
    <row r="395" spans="1:25" x14ac:dyDescent="0.25">
      <c r="A395" s="5">
        <v>393</v>
      </c>
      <c r="B395" s="2">
        <v>43307</v>
      </c>
      <c r="C395" s="1">
        <v>275.08</v>
      </c>
      <c r="D395" s="1">
        <v>275.95999999999998</v>
      </c>
      <c r="E395" s="1">
        <v>274.97000000000003</v>
      </c>
      <c r="F395" s="1">
        <v>275.20999999999998</v>
      </c>
      <c r="G395" s="1">
        <f>testdata[[#This Row],[high]]-testdata[[#This Row],[low]]</f>
        <v>0.98999999999995225</v>
      </c>
      <c r="H395" s="1">
        <f>ABS(testdata[[#This Row],[high]]-F394)</f>
        <v>8.9999999999974989E-2</v>
      </c>
      <c r="I395" s="1">
        <f>ABS(testdata[[#This Row],[low]]-F394)</f>
        <v>0.89999999999997726</v>
      </c>
      <c r="J395" s="1">
        <f>MAX(testdata[[#This Row],[H-L]:[|L-pC|]])</f>
        <v>0.98999999999995225</v>
      </c>
      <c r="K395" s="10">
        <f>(K394*20+testdata[[#This Row],[TR]])/21</f>
        <v>2.1620809149645219</v>
      </c>
      <c r="L395" s="1">
        <f>testdata[[#This Row],[close]]+Multiplier*testdata[[#This Row],[ATR]]</f>
        <v>281.69624274489354</v>
      </c>
      <c r="M395" s="1">
        <f>testdata[[#This Row],[close]]-Multiplier*testdata[[#This Row],[ATR]]</f>
        <v>268.72375725510642</v>
      </c>
      <c r="N395" s="1">
        <f>IF(OR(testdata[[#This Row],[UpperE]]&lt;N394,F394&gt;N394),testdata[[#This Row],[UpperE]],N394)</f>
        <v>276.44808216646373</v>
      </c>
      <c r="O395" s="1">
        <f>IF(OR(testdata[[#This Row],[LowerE]]&gt;O394,F394&lt;O394),testdata[[#This Row],[LowerE]],O394)</f>
        <v>269.20794511786175</v>
      </c>
      <c r="P395" s="7">
        <f>IF(S394=N394,testdata[[#This Row],[Upper]],testdata[[#This Row],[Lower]])</f>
        <v>269.20794511786175</v>
      </c>
      <c r="Q395" s="7" t="e">
        <f>IF(testdata[[#This Row],[AtrStop]]=testdata[[#This Row],[Upper]],testdata[[#This Row],[Upper]],NA())</f>
        <v>#N/A</v>
      </c>
      <c r="R395" s="7">
        <f>IF(testdata[[#This Row],[AtrStop]]=testdata[[#This Row],[Lower]],testdata[[#This Row],[Lower]],NA())</f>
        <v>269.20794511786175</v>
      </c>
      <c r="S395" s="19">
        <f>IF(testdata[[#This Row],[close]]&lt;=testdata[[#This Row],[STpot]],testdata[[#This Row],[Upper]],testdata[[#This Row],[Lower]])</f>
        <v>269.20794511786175</v>
      </c>
      <c r="U395" s="2">
        <v>43307</v>
      </c>
      <c r="V395" s="7"/>
      <c r="W395" s="7">
        <v>269.20794511999998</v>
      </c>
      <c r="X395" s="19">
        <v>269.20794511999998</v>
      </c>
      <c r="Y395" t="str">
        <f t="shared" si="5"/>
        <v/>
      </c>
    </row>
    <row r="396" spans="1:25" x14ac:dyDescent="0.25">
      <c r="A396" s="5">
        <v>394</v>
      </c>
      <c r="B396" s="2">
        <v>43308</v>
      </c>
      <c r="C396" s="1">
        <v>275.57</v>
      </c>
      <c r="D396" s="1">
        <v>275.68</v>
      </c>
      <c r="E396" s="1">
        <v>272.33999999999997</v>
      </c>
      <c r="F396" s="1">
        <v>273.35000000000002</v>
      </c>
      <c r="G396" s="1">
        <f>testdata[[#This Row],[high]]-testdata[[#This Row],[low]]</f>
        <v>3.3400000000000318</v>
      </c>
      <c r="H396" s="1">
        <f>ABS(testdata[[#This Row],[high]]-F395)</f>
        <v>0.47000000000002728</v>
      </c>
      <c r="I396" s="1">
        <f>ABS(testdata[[#This Row],[low]]-F395)</f>
        <v>2.8700000000000045</v>
      </c>
      <c r="J396" s="1">
        <f>MAX(testdata[[#This Row],[H-L]:[|L-pC|]])</f>
        <v>3.3400000000000318</v>
      </c>
      <c r="K396" s="10">
        <f>(K395*20+testdata[[#This Row],[TR]])/21</f>
        <v>2.2181722999662128</v>
      </c>
      <c r="L396" s="1">
        <f>testdata[[#This Row],[close]]+Multiplier*testdata[[#This Row],[ATR]]</f>
        <v>280.00451689989865</v>
      </c>
      <c r="M396" s="1">
        <f>testdata[[#This Row],[close]]-Multiplier*testdata[[#This Row],[ATR]]</f>
        <v>266.6954831001014</v>
      </c>
      <c r="N396" s="1">
        <f>IF(OR(testdata[[#This Row],[UpperE]]&lt;N395,F395&gt;N395),testdata[[#This Row],[UpperE]],N395)</f>
        <v>276.44808216646373</v>
      </c>
      <c r="O396" s="1">
        <f>IF(OR(testdata[[#This Row],[LowerE]]&gt;O395,F395&lt;O395),testdata[[#This Row],[LowerE]],O395)</f>
        <v>269.20794511786175</v>
      </c>
      <c r="P396" s="7">
        <f>IF(S395=N395,testdata[[#This Row],[Upper]],testdata[[#This Row],[Lower]])</f>
        <v>269.20794511786175</v>
      </c>
      <c r="Q396" s="7" t="e">
        <f>IF(testdata[[#This Row],[AtrStop]]=testdata[[#This Row],[Upper]],testdata[[#This Row],[Upper]],NA())</f>
        <v>#N/A</v>
      </c>
      <c r="R396" s="7">
        <f>IF(testdata[[#This Row],[AtrStop]]=testdata[[#This Row],[Lower]],testdata[[#This Row],[Lower]],NA())</f>
        <v>269.20794511786175</v>
      </c>
      <c r="S396" s="19">
        <f>IF(testdata[[#This Row],[close]]&lt;=testdata[[#This Row],[STpot]],testdata[[#This Row],[Upper]],testdata[[#This Row],[Lower]])</f>
        <v>269.20794511786175</v>
      </c>
      <c r="U396" s="2">
        <v>43308</v>
      </c>
      <c r="V396" s="7"/>
      <c r="W396" s="7">
        <v>269.20794511999998</v>
      </c>
      <c r="X396" s="19">
        <v>269.20794511999998</v>
      </c>
      <c r="Y396" t="str">
        <f t="shared" si="5"/>
        <v/>
      </c>
    </row>
    <row r="397" spans="1:25" x14ac:dyDescent="0.25">
      <c r="A397" s="5">
        <v>395</v>
      </c>
      <c r="B397" s="2">
        <v>43311</v>
      </c>
      <c r="C397" s="1">
        <v>273.44</v>
      </c>
      <c r="D397" s="1">
        <v>273.61</v>
      </c>
      <c r="E397" s="1">
        <v>271.35000000000002</v>
      </c>
      <c r="F397" s="1">
        <v>271.92</v>
      </c>
      <c r="G397" s="1">
        <f>testdata[[#This Row],[high]]-testdata[[#This Row],[low]]</f>
        <v>2.2599999999999909</v>
      </c>
      <c r="H397" s="1">
        <f>ABS(testdata[[#This Row],[high]]-F396)</f>
        <v>0.25999999999999091</v>
      </c>
      <c r="I397" s="1">
        <f>ABS(testdata[[#This Row],[low]]-F396)</f>
        <v>2</v>
      </c>
      <c r="J397" s="1">
        <f>MAX(testdata[[#This Row],[H-L]:[|L-pC|]])</f>
        <v>2.2599999999999909</v>
      </c>
      <c r="K397" s="10">
        <f>(K396*20+testdata[[#This Row],[TR]])/21</f>
        <v>2.2201640952059165</v>
      </c>
      <c r="L397" s="1">
        <f>testdata[[#This Row],[close]]+Multiplier*testdata[[#This Row],[ATR]]</f>
        <v>278.58049228561777</v>
      </c>
      <c r="M397" s="1">
        <f>testdata[[#This Row],[close]]-Multiplier*testdata[[#This Row],[ATR]]</f>
        <v>265.25950771438227</v>
      </c>
      <c r="N397" s="1">
        <f>IF(OR(testdata[[#This Row],[UpperE]]&lt;N396,F396&gt;N396),testdata[[#This Row],[UpperE]],N396)</f>
        <v>276.44808216646373</v>
      </c>
      <c r="O397" s="1">
        <f>IF(OR(testdata[[#This Row],[LowerE]]&gt;O396,F396&lt;O396),testdata[[#This Row],[LowerE]],O396)</f>
        <v>269.20794511786175</v>
      </c>
      <c r="P397" s="7">
        <f>IF(S396=N396,testdata[[#This Row],[Upper]],testdata[[#This Row],[Lower]])</f>
        <v>269.20794511786175</v>
      </c>
      <c r="Q397" s="7" t="e">
        <f>IF(testdata[[#This Row],[AtrStop]]=testdata[[#This Row],[Upper]],testdata[[#This Row],[Upper]],NA())</f>
        <v>#N/A</v>
      </c>
      <c r="R397" s="7">
        <f>IF(testdata[[#This Row],[AtrStop]]=testdata[[#This Row],[Lower]],testdata[[#This Row],[Lower]],NA())</f>
        <v>269.20794511786175</v>
      </c>
      <c r="S397" s="19">
        <f>IF(testdata[[#This Row],[close]]&lt;=testdata[[#This Row],[STpot]],testdata[[#This Row],[Upper]],testdata[[#This Row],[Lower]])</f>
        <v>269.20794511786175</v>
      </c>
      <c r="U397" s="2">
        <v>43311</v>
      </c>
      <c r="V397" s="7"/>
      <c r="W397" s="7">
        <v>269.20794511999998</v>
      </c>
      <c r="X397" s="19">
        <v>269.20794511999998</v>
      </c>
      <c r="Y397" t="str">
        <f t="shared" si="5"/>
        <v/>
      </c>
    </row>
    <row r="398" spans="1:25" x14ac:dyDescent="0.25">
      <c r="A398" s="5">
        <v>396</v>
      </c>
      <c r="B398" s="2">
        <v>43312</v>
      </c>
      <c r="C398" s="1">
        <v>272.76</v>
      </c>
      <c r="D398" s="1">
        <v>273.93</v>
      </c>
      <c r="E398" s="1">
        <v>272.33999999999997</v>
      </c>
      <c r="F398" s="1">
        <v>273.26</v>
      </c>
      <c r="G398" s="1">
        <f>testdata[[#This Row],[high]]-testdata[[#This Row],[low]]</f>
        <v>1.5900000000000318</v>
      </c>
      <c r="H398" s="1">
        <f>ABS(testdata[[#This Row],[high]]-F397)</f>
        <v>2.0099999999999909</v>
      </c>
      <c r="I398" s="1">
        <f>ABS(testdata[[#This Row],[low]]-F397)</f>
        <v>0.41999999999995907</v>
      </c>
      <c r="J398" s="1">
        <f>MAX(testdata[[#This Row],[H-L]:[|L-pC|]])</f>
        <v>2.0099999999999909</v>
      </c>
      <c r="K398" s="10">
        <f>(K397*20+testdata[[#This Row],[TR]])/21</f>
        <v>2.2101562811484916</v>
      </c>
      <c r="L398" s="1">
        <f>testdata[[#This Row],[close]]+Multiplier*testdata[[#This Row],[ATR]]</f>
        <v>279.89046884344549</v>
      </c>
      <c r="M398" s="1">
        <f>testdata[[#This Row],[close]]-Multiplier*testdata[[#This Row],[ATR]]</f>
        <v>266.62953115655449</v>
      </c>
      <c r="N398" s="1">
        <f>IF(OR(testdata[[#This Row],[UpperE]]&lt;N397,F397&gt;N397),testdata[[#This Row],[UpperE]],N397)</f>
        <v>276.44808216646373</v>
      </c>
      <c r="O398" s="1">
        <f>IF(OR(testdata[[#This Row],[LowerE]]&gt;O397,F397&lt;O397),testdata[[#This Row],[LowerE]],O397)</f>
        <v>269.20794511786175</v>
      </c>
      <c r="P398" s="7">
        <f>IF(S397=N397,testdata[[#This Row],[Upper]],testdata[[#This Row],[Lower]])</f>
        <v>269.20794511786175</v>
      </c>
      <c r="Q398" s="7" t="e">
        <f>IF(testdata[[#This Row],[AtrStop]]=testdata[[#This Row],[Upper]],testdata[[#This Row],[Upper]],NA())</f>
        <v>#N/A</v>
      </c>
      <c r="R398" s="7">
        <f>IF(testdata[[#This Row],[AtrStop]]=testdata[[#This Row],[Lower]],testdata[[#This Row],[Lower]],NA())</f>
        <v>269.20794511786175</v>
      </c>
      <c r="S398" s="19">
        <f>IF(testdata[[#This Row],[close]]&lt;=testdata[[#This Row],[STpot]],testdata[[#This Row],[Upper]],testdata[[#This Row],[Lower]])</f>
        <v>269.20794511786175</v>
      </c>
      <c r="U398" s="2">
        <v>43312</v>
      </c>
      <c r="V398" s="7"/>
      <c r="W398" s="7">
        <v>269.20794511999998</v>
      </c>
      <c r="X398" s="19">
        <v>269.20794511999998</v>
      </c>
      <c r="Y398" t="str">
        <f t="shared" si="5"/>
        <v/>
      </c>
    </row>
    <row r="399" spans="1:25" x14ac:dyDescent="0.25">
      <c r="A399" s="5">
        <v>397</v>
      </c>
      <c r="B399" s="2">
        <v>43313</v>
      </c>
      <c r="C399" s="1">
        <v>273.49</v>
      </c>
      <c r="D399" s="1">
        <v>274.04000000000002</v>
      </c>
      <c r="E399" s="1">
        <v>272.10000000000002</v>
      </c>
      <c r="F399" s="1">
        <v>272.81</v>
      </c>
      <c r="G399" s="1">
        <f>testdata[[#This Row],[high]]-testdata[[#This Row],[low]]</f>
        <v>1.9399999999999977</v>
      </c>
      <c r="H399" s="1">
        <f>ABS(testdata[[#This Row],[high]]-F398)</f>
        <v>0.78000000000002956</v>
      </c>
      <c r="I399" s="1">
        <f>ABS(testdata[[#This Row],[low]]-F398)</f>
        <v>1.1599999999999682</v>
      </c>
      <c r="J399" s="1">
        <f>MAX(testdata[[#This Row],[H-L]:[|L-pC|]])</f>
        <v>1.9399999999999977</v>
      </c>
      <c r="K399" s="10">
        <f>(K398*20+testdata[[#This Row],[TR]])/21</f>
        <v>2.1972916963318969</v>
      </c>
      <c r="L399" s="1">
        <f>testdata[[#This Row],[close]]+Multiplier*testdata[[#This Row],[ATR]]</f>
        <v>279.40187508899567</v>
      </c>
      <c r="M399" s="1">
        <f>testdata[[#This Row],[close]]-Multiplier*testdata[[#This Row],[ATR]]</f>
        <v>266.21812491100434</v>
      </c>
      <c r="N399" s="1">
        <f>IF(OR(testdata[[#This Row],[UpperE]]&lt;N398,F398&gt;N398),testdata[[#This Row],[UpperE]],N398)</f>
        <v>276.44808216646373</v>
      </c>
      <c r="O399" s="1">
        <f>IF(OR(testdata[[#This Row],[LowerE]]&gt;O398,F398&lt;O398),testdata[[#This Row],[LowerE]],O398)</f>
        <v>269.20794511786175</v>
      </c>
      <c r="P399" s="7">
        <f>IF(S398=N398,testdata[[#This Row],[Upper]],testdata[[#This Row],[Lower]])</f>
        <v>269.20794511786175</v>
      </c>
      <c r="Q399" s="7" t="e">
        <f>IF(testdata[[#This Row],[AtrStop]]=testdata[[#This Row],[Upper]],testdata[[#This Row],[Upper]],NA())</f>
        <v>#N/A</v>
      </c>
      <c r="R399" s="7">
        <f>IF(testdata[[#This Row],[AtrStop]]=testdata[[#This Row],[Lower]],testdata[[#This Row],[Lower]],NA())</f>
        <v>269.20794511786175</v>
      </c>
      <c r="S399" s="19">
        <f>IF(testdata[[#This Row],[close]]&lt;=testdata[[#This Row],[STpot]],testdata[[#This Row],[Upper]],testdata[[#This Row],[Lower]])</f>
        <v>269.20794511786175</v>
      </c>
      <c r="U399" s="2">
        <v>43313</v>
      </c>
      <c r="V399" s="7"/>
      <c r="W399" s="7">
        <v>269.20794511999998</v>
      </c>
      <c r="X399" s="19">
        <v>269.20794511999998</v>
      </c>
      <c r="Y399" t="str">
        <f t="shared" si="5"/>
        <v/>
      </c>
    </row>
    <row r="400" spans="1:25" x14ac:dyDescent="0.25">
      <c r="A400" s="5">
        <v>398</v>
      </c>
      <c r="B400" s="2">
        <v>43314</v>
      </c>
      <c r="C400" s="1">
        <v>271.38</v>
      </c>
      <c r="D400" s="1">
        <v>274.48</v>
      </c>
      <c r="E400" s="1">
        <v>271.14999999999998</v>
      </c>
      <c r="F400" s="1">
        <v>274.29000000000002</v>
      </c>
      <c r="G400" s="1">
        <f>testdata[[#This Row],[high]]-testdata[[#This Row],[low]]</f>
        <v>3.3300000000000409</v>
      </c>
      <c r="H400" s="1">
        <f>ABS(testdata[[#This Row],[high]]-F399)</f>
        <v>1.6700000000000159</v>
      </c>
      <c r="I400" s="1">
        <f>ABS(testdata[[#This Row],[low]]-F399)</f>
        <v>1.660000000000025</v>
      </c>
      <c r="J400" s="1">
        <f>MAX(testdata[[#This Row],[H-L]:[|L-pC|]])</f>
        <v>3.3300000000000409</v>
      </c>
      <c r="K400" s="10">
        <f>(K399*20+testdata[[#This Row],[TR]])/21</f>
        <v>2.2512301869827609</v>
      </c>
      <c r="L400" s="1">
        <f>testdata[[#This Row],[close]]+Multiplier*testdata[[#This Row],[ATR]]</f>
        <v>281.04369056094828</v>
      </c>
      <c r="M400" s="1">
        <f>testdata[[#This Row],[close]]-Multiplier*testdata[[#This Row],[ATR]]</f>
        <v>267.53630943905176</v>
      </c>
      <c r="N400" s="1">
        <f>IF(OR(testdata[[#This Row],[UpperE]]&lt;N399,F399&gt;N399),testdata[[#This Row],[UpperE]],N399)</f>
        <v>276.44808216646373</v>
      </c>
      <c r="O400" s="1">
        <f>IF(OR(testdata[[#This Row],[LowerE]]&gt;O399,F399&lt;O399),testdata[[#This Row],[LowerE]],O399)</f>
        <v>269.20794511786175</v>
      </c>
      <c r="P400" s="7">
        <f>IF(S399=N399,testdata[[#This Row],[Upper]],testdata[[#This Row],[Lower]])</f>
        <v>269.20794511786175</v>
      </c>
      <c r="Q400" s="7" t="e">
        <f>IF(testdata[[#This Row],[AtrStop]]=testdata[[#This Row],[Upper]],testdata[[#This Row],[Upper]],NA())</f>
        <v>#N/A</v>
      </c>
      <c r="R400" s="7">
        <f>IF(testdata[[#This Row],[AtrStop]]=testdata[[#This Row],[Lower]],testdata[[#This Row],[Lower]],NA())</f>
        <v>269.20794511786175</v>
      </c>
      <c r="S400" s="19">
        <f>IF(testdata[[#This Row],[close]]&lt;=testdata[[#This Row],[STpot]],testdata[[#This Row],[Upper]],testdata[[#This Row],[Lower]])</f>
        <v>269.20794511786175</v>
      </c>
      <c r="U400" s="2">
        <v>43314</v>
      </c>
      <c r="V400" s="7"/>
      <c r="W400" s="7">
        <v>269.20794511999998</v>
      </c>
      <c r="X400" s="19">
        <v>269.20794511999998</v>
      </c>
      <c r="Y400" t="str">
        <f t="shared" ref="Y400:Y463" si="6">IF(ROUND(X400,8)&lt;&gt;ROUND(S400,8),"ERR","")</f>
        <v/>
      </c>
    </row>
    <row r="401" spans="1:25" x14ac:dyDescent="0.25">
      <c r="A401" s="5">
        <v>399</v>
      </c>
      <c r="B401" s="2">
        <v>43315</v>
      </c>
      <c r="C401" s="1">
        <v>274.43</v>
      </c>
      <c r="D401" s="1">
        <v>275.52</v>
      </c>
      <c r="E401" s="1">
        <v>274.23</v>
      </c>
      <c r="F401" s="1">
        <v>275.47000000000003</v>
      </c>
      <c r="G401" s="1">
        <f>testdata[[#This Row],[high]]-testdata[[#This Row],[low]]</f>
        <v>1.2899999999999636</v>
      </c>
      <c r="H401" s="1">
        <f>ABS(testdata[[#This Row],[high]]-F400)</f>
        <v>1.2299999999999613</v>
      </c>
      <c r="I401" s="1">
        <f>ABS(testdata[[#This Row],[low]]-F400)</f>
        <v>6.0000000000002274E-2</v>
      </c>
      <c r="J401" s="1">
        <f>MAX(testdata[[#This Row],[H-L]:[|L-pC|]])</f>
        <v>1.2899999999999636</v>
      </c>
      <c r="K401" s="10">
        <f>(K400*20+testdata[[#This Row],[TR]])/21</f>
        <v>2.2054573209359609</v>
      </c>
      <c r="L401" s="1">
        <f>testdata[[#This Row],[close]]+Multiplier*testdata[[#This Row],[ATR]]</f>
        <v>282.0863719628079</v>
      </c>
      <c r="M401" s="1">
        <f>testdata[[#This Row],[close]]-Multiplier*testdata[[#This Row],[ATR]]</f>
        <v>268.85362803719215</v>
      </c>
      <c r="N401" s="1">
        <f>IF(OR(testdata[[#This Row],[UpperE]]&lt;N400,F400&gt;N400),testdata[[#This Row],[UpperE]],N400)</f>
        <v>276.44808216646373</v>
      </c>
      <c r="O401" s="1">
        <f>IF(OR(testdata[[#This Row],[LowerE]]&gt;O400,F400&lt;O400),testdata[[#This Row],[LowerE]],O400)</f>
        <v>269.20794511786175</v>
      </c>
      <c r="P401" s="7">
        <f>IF(S400=N400,testdata[[#This Row],[Upper]],testdata[[#This Row],[Lower]])</f>
        <v>269.20794511786175</v>
      </c>
      <c r="Q401" s="7" t="e">
        <f>IF(testdata[[#This Row],[AtrStop]]=testdata[[#This Row],[Upper]],testdata[[#This Row],[Upper]],NA())</f>
        <v>#N/A</v>
      </c>
      <c r="R401" s="7">
        <f>IF(testdata[[#This Row],[AtrStop]]=testdata[[#This Row],[Lower]],testdata[[#This Row],[Lower]],NA())</f>
        <v>269.20794511786175</v>
      </c>
      <c r="S401" s="19">
        <f>IF(testdata[[#This Row],[close]]&lt;=testdata[[#This Row],[STpot]],testdata[[#This Row],[Upper]],testdata[[#This Row],[Lower]])</f>
        <v>269.20794511786175</v>
      </c>
      <c r="U401" s="2">
        <v>43315</v>
      </c>
      <c r="V401" s="7"/>
      <c r="W401" s="7">
        <v>269.20794511999998</v>
      </c>
      <c r="X401" s="19">
        <v>269.20794511999998</v>
      </c>
      <c r="Y401" t="str">
        <f t="shared" si="6"/>
        <v/>
      </c>
    </row>
    <row r="402" spans="1:25" x14ac:dyDescent="0.25">
      <c r="A402" s="5">
        <v>400</v>
      </c>
      <c r="B402" s="2">
        <v>43318</v>
      </c>
      <c r="C402" s="1">
        <v>275.51</v>
      </c>
      <c r="D402" s="1">
        <v>276.82</v>
      </c>
      <c r="E402" s="1">
        <v>275.08</v>
      </c>
      <c r="F402" s="1">
        <v>276.48</v>
      </c>
      <c r="G402" s="1">
        <f>testdata[[#This Row],[high]]-testdata[[#This Row],[low]]</f>
        <v>1.7400000000000091</v>
      </c>
      <c r="H402" s="1">
        <f>ABS(testdata[[#This Row],[high]]-F401)</f>
        <v>1.3499999999999659</v>
      </c>
      <c r="I402" s="1">
        <f>ABS(testdata[[#This Row],[low]]-F401)</f>
        <v>0.3900000000000432</v>
      </c>
      <c r="J402" s="1">
        <f>MAX(testdata[[#This Row],[H-L]:[|L-pC|]])</f>
        <v>1.7400000000000091</v>
      </c>
      <c r="K402" s="10">
        <f>(K401*20+testdata[[#This Row],[TR]])/21</f>
        <v>2.1832926866056774</v>
      </c>
      <c r="L402" s="1">
        <f>testdata[[#This Row],[close]]+Multiplier*testdata[[#This Row],[ATR]]</f>
        <v>283.02987805981707</v>
      </c>
      <c r="M402" s="1">
        <f>testdata[[#This Row],[close]]-Multiplier*testdata[[#This Row],[ATR]]</f>
        <v>269.93012194018297</v>
      </c>
      <c r="N402" s="1">
        <f>IF(OR(testdata[[#This Row],[UpperE]]&lt;N401,F401&gt;N401),testdata[[#This Row],[UpperE]],N401)</f>
        <v>276.44808216646373</v>
      </c>
      <c r="O402" s="1">
        <f>IF(OR(testdata[[#This Row],[LowerE]]&gt;O401,F401&lt;O401),testdata[[#This Row],[LowerE]],O401)</f>
        <v>269.93012194018297</v>
      </c>
      <c r="P402" s="7">
        <f>IF(S401=N401,testdata[[#This Row],[Upper]],testdata[[#This Row],[Lower]])</f>
        <v>269.93012194018297</v>
      </c>
      <c r="Q402" s="7" t="e">
        <f>IF(testdata[[#This Row],[AtrStop]]=testdata[[#This Row],[Upper]],testdata[[#This Row],[Upper]],NA())</f>
        <v>#N/A</v>
      </c>
      <c r="R402" s="7">
        <f>IF(testdata[[#This Row],[AtrStop]]=testdata[[#This Row],[Lower]],testdata[[#This Row],[Lower]],NA())</f>
        <v>269.93012194018297</v>
      </c>
      <c r="S402" s="19">
        <f>IF(testdata[[#This Row],[close]]&lt;=testdata[[#This Row],[STpot]],testdata[[#This Row],[Upper]],testdata[[#This Row],[Lower]])</f>
        <v>269.93012194018297</v>
      </c>
      <c r="U402" s="2">
        <v>43318</v>
      </c>
      <c r="V402" s="7"/>
      <c r="W402" s="7">
        <v>269.93012193999999</v>
      </c>
      <c r="X402" s="19">
        <v>269.93012193999999</v>
      </c>
      <c r="Y402" t="str">
        <f t="shared" si="6"/>
        <v/>
      </c>
    </row>
    <row r="403" spans="1:25" x14ac:dyDescent="0.25">
      <c r="A403" s="5">
        <v>401</v>
      </c>
      <c r="B403" s="2">
        <v>43319</v>
      </c>
      <c r="C403" s="1">
        <v>277.20999999999998</v>
      </c>
      <c r="D403" s="1">
        <v>277.81</v>
      </c>
      <c r="E403" s="1">
        <v>277.06</v>
      </c>
      <c r="F403" s="1">
        <v>277.39</v>
      </c>
      <c r="G403" s="1">
        <f>testdata[[#This Row],[high]]-testdata[[#This Row],[low]]</f>
        <v>0.75</v>
      </c>
      <c r="H403" s="1">
        <f>ABS(testdata[[#This Row],[high]]-F402)</f>
        <v>1.3299999999999841</v>
      </c>
      <c r="I403" s="1">
        <f>ABS(testdata[[#This Row],[low]]-F402)</f>
        <v>0.57999999999998408</v>
      </c>
      <c r="J403" s="1">
        <f>MAX(testdata[[#This Row],[H-L]:[|L-pC|]])</f>
        <v>1.3299999999999841</v>
      </c>
      <c r="K403" s="10">
        <f>(K402*20+testdata[[#This Row],[TR]])/21</f>
        <v>2.1426597015292157</v>
      </c>
      <c r="L403" s="1">
        <f>testdata[[#This Row],[close]]+Multiplier*testdata[[#This Row],[ATR]]</f>
        <v>283.81797910458761</v>
      </c>
      <c r="M403" s="1">
        <f>testdata[[#This Row],[close]]-Multiplier*testdata[[#This Row],[ATR]]</f>
        <v>270.96202089541237</v>
      </c>
      <c r="N403" s="1">
        <f>IF(OR(testdata[[#This Row],[UpperE]]&lt;N402,F402&gt;N402),testdata[[#This Row],[UpperE]],N402)</f>
        <v>283.81797910458761</v>
      </c>
      <c r="O403" s="1">
        <f>IF(OR(testdata[[#This Row],[LowerE]]&gt;O402,F402&lt;O402),testdata[[#This Row],[LowerE]],O402)</f>
        <v>270.96202089541237</v>
      </c>
      <c r="P403" s="7">
        <f>IF(S402=N402,testdata[[#This Row],[Upper]],testdata[[#This Row],[Lower]])</f>
        <v>270.96202089541237</v>
      </c>
      <c r="Q403" s="7" t="e">
        <f>IF(testdata[[#This Row],[AtrStop]]=testdata[[#This Row],[Upper]],testdata[[#This Row],[Upper]],NA())</f>
        <v>#N/A</v>
      </c>
      <c r="R403" s="7">
        <f>IF(testdata[[#This Row],[AtrStop]]=testdata[[#This Row],[Lower]],testdata[[#This Row],[Lower]],NA())</f>
        <v>270.96202089541237</v>
      </c>
      <c r="S403" s="19">
        <f>IF(testdata[[#This Row],[close]]&lt;=testdata[[#This Row],[STpot]],testdata[[#This Row],[Upper]],testdata[[#This Row],[Lower]])</f>
        <v>270.96202089541237</v>
      </c>
      <c r="U403" s="2">
        <v>43319</v>
      </c>
      <c r="V403" s="7"/>
      <c r="W403" s="7">
        <v>270.96202090000003</v>
      </c>
      <c r="X403" s="19">
        <v>270.96202090000003</v>
      </c>
      <c r="Y403" t="str">
        <f t="shared" si="6"/>
        <v/>
      </c>
    </row>
    <row r="404" spans="1:25" x14ac:dyDescent="0.25">
      <c r="A404" s="5">
        <v>402</v>
      </c>
      <c r="B404" s="2">
        <v>43320</v>
      </c>
      <c r="C404" s="1">
        <v>277.20999999999998</v>
      </c>
      <c r="D404" s="1">
        <v>277.70999999999998</v>
      </c>
      <c r="E404" s="1">
        <v>276.77</v>
      </c>
      <c r="F404" s="1">
        <v>277.27</v>
      </c>
      <c r="G404" s="1">
        <f>testdata[[#This Row],[high]]-testdata[[#This Row],[low]]</f>
        <v>0.93999999999999773</v>
      </c>
      <c r="H404" s="1">
        <f>ABS(testdata[[#This Row],[high]]-F403)</f>
        <v>0.31999999999999318</v>
      </c>
      <c r="I404" s="1">
        <f>ABS(testdata[[#This Row],[low]]-F403)</f>
        <v>0.62000000000000455</v>
      </c>
      <c r="J404" s="1">
        <f>MAX(testdata[[#This Row],[H-L]:[|L-pC|]])</f>
        <v>0.93999999999999773</v>
      </c>
      <c r="K404" s="10">
        <f>(K403*20+testdata[[#This Row],[TR]])/21</f>
        <v>2.0853901919325861</v>
      </c>
      <c r="L404" s="1">
        <f>testdata[[#This Row],[close]]+Multiplier*testdata[[#This Row],[ATR]]</f>
        <v>283.52617057579772</v>
      </c>
      <c r="M404" s="1">
        <f>testdata[[#This Row],[close]]-Multiplier*testdata[[#This Row],[ATR]]</f>
        <v>271.01382942420224</v>
      </c>
      <c r="N404" s="1">
        <f>IF(OR(testdata[[#This Row],[UpperE]]&lt;N403,F403&gt;N403),testdata[[#This Row],[UpperE]],N403)</f>
        <v>283.52617057579772</v>
      </c>
      <c r="O404" s="1">
        <f>IF(OR(testdata[[#This Row],[LowerE]]&gt;O403,F403&lt;O403),testdata[[#This Row],[LowerE]],O403)</f>
        <v>271.01382942420224</v>
      </c>
      <c r="P404" s="7">
        <f>IF(S403=N403,testdata[[#This Row],[Upper]],testdata[[#This Row],[Lower]])</f>
        <v>271.01382942420224</v>
      </c>
      <c r="Q404" s="7" t="e">
        <f>IF(testdata[[#This Row],[AtrStop]]=testdata[[#This Row],[Upper]],testdata[[#This Row],[Upper]],NA())</f>
        <v>#N/A</v>
      </c>
      <c r="R404" s="7">
        <f>IF(testdata[[#This Row],[AtrStop]]=testdata[[#This Row],[Lower]],testdata[[#This Row],[Lower]],NA())</f>
        <v>271.01382942420224</v>
      </c>
      <c r="S404" s="19">
        <f>IF(testdata[[#This Row],[close]]&lt;=testdata[[#This Row],[STpot]],testdata[[#This Row],[Upper]],testdata[[#This Row],[Lower]])</f>
        <v>271.01382942420224</v>
      </c>
      <c r="U404" s="2">
        <v>43320</v>
      </c>
      <c r="V404" s="7"/>
      <c r="W404" s="7">
        <v>271.01382941999998</v>
      </c>
      <c r="X404" s="19">
        <v>271.01382941999998</v>
      </c>
      <c r="Y404" t="str">
        <f t="shared" si="6"/>
        <v/>
      </c>
    </row>
    <row r="405" spans="1:25" x14ac:dyDescent="0.25">
      <c r="A405" s="5">
        <v>403</v>
      </c>
      <c r="B405" s="2">
        <v>43321</v>
      </c>
      <c r="C405" s="1">
        <v>277.33999999999997</v>
      </c>
      <c r="D405" s="1">
        <v>277.77</v>
      </c>
      <c r="E405" s="1">
        <v>276.74</v>
      </c>
      <c r="F405" s="1">
        <v>276.89999999999998</v>
      </c>
      <c r="G405" s="1">
        <f>testdata[[#This Row],[high]]-testdata[[#This Row],[low]]</f>
        <v>1.0299999999999727</v>
      </c>
      <c r="H405" s="1">
        <f>ABS(testdata[[#This Row],[high]]-F404)</f>
        <v>0.5</v>
      </c>
      <c r="I405" s="1">
        <f>ABS(testdata[[#This Row],[low]]-F404)</f>
        <v>0.52999999999997272</v>
      </c>
      <c r="J405" s="1">
        <f>MAX(testdata[[#This Row],[H-L]:[|L-pC|]])</f>
        <v>1.0299999999999727</v>
      </c>
      <c r="K405" s="10">
        <f>(K404*20+testdata[[#This Row],[TR]])/21</f>
        <v>2.0351335161262711</v>
      </c>
      <c r="L405" s="1">
        <f>testdata[[#This Row],[close]]+Multiplier*testdata[[#This Row],[ATR]]</f>
        <v>283.00540054837882</v>
      </c>
      <c r="M405" s="1">
        <f>testdata[[#This Row],[close]]-Multiplier*testdata[[#This Row],[ATR]]</f>
        <v>270.79459945162114</v>
      </c>
      <c r="N405" s="1">
        <f>IF(OR(testdata[[#This Row],[UpperE]]&lt;N404,F404&gt;N404),testdata[[#This Row],[UpperE]],N404)</f>
        <v>283.00540054837882</v>
      </c>
      <c r="O405" s="1">
        <f>IF(OR(testdata[[#This Row],[LowerE]]&gt;O404,F404&lt;O404),testdata[[#This Row],[LowerE]],O404)</f>
        <v>271.01382942420224</v>
      </c>
      <c r="P405" s="7">
        <f>IF(S404=N404,testdata[[#This Row],[Upper]],testdata[[#This Row],[Lower]])</f>
        <v>271.01382942420224</v>
      </c>
      <c r="Q405" s="7" t="e">
        <f>IF(testdata[[#This Row],[AtrStop]]=testdata[[#This Row],[Upper]],testdata[[#This Row],[Upper]],NA())</f>
        <v>#N/A</v>
      </c>
      <c r="R405" s="7">
        <f>IF(testdata[[#This Row],[AtrStop]]=testdata[[#This Row],[Lower]],testdata[[#This Row],[Lower]],NA())</f>
        <v>271.01382942420224</v>
      </c>
      <c r="S405" s="19">
        <f>IF(testdata[[#This Row],[close]]&lt;=testdata[[#This Row],[STpot]],testdata[[#This Row],[Upper]],testdata[[#This Row],[Lower]])</f>
        <v>271.01382942420224</v>
      </c>
      <c r="U405" s="2">
        <v>43321</v>
      </c>
      <c r="V405" s="7"/>
      <c r="W405" s="7">
        <v>271.01382941999998</v>
      </c>
      <c r="X405" s="19">
        <v>271.01382941999998</v>
      </c>
      <c r="Y405" t="str">
        <f t="shared" si="6"/>
        <v/>
      </c>
    </row>
    <row r="406" spans="1:25" x14ac:dyDescent="0.25">
      <c r="A406" s="5">
        <v>404</v>
      </c>
      <c r="B406" s="2">
        <v>43322</v>
      </c>
      <c r="C406" s="1">
        <v>275.32</v>
      </c>
      <c r="D406" s="1">
        <v>275.91000000000003</v>
      </c>
      <c r="E406" s="1">
        <v>274.26</v>
      </c>
      <c r="F406" s="1">
        <v>275.04000000000002</v>
      </c>
      <c r="G406" s="1">
        <f>testdata[[#This Row],[high]]-testdata[[#This Row],[low]]</f>
        <v>1.6500000000000341</v>
      </c>
      <c r="H406" s="1">
        <f>ABS(testdata[[#This Row],[high]]-F405)</f>
        <v>0.98999999999995225</v>
      </c>
      <c r="I406" s="1">
        <f>ABS(testdata[[#This Row],[low]]-F405)</f>
        <v>2.6399999999999864</v>
      </c>
      <c r="J406" s="1">
        <f>MAX(testdata[[#This Row],[H-L]:[|L-pC|]])</f>
        <v>2.6399999999999864</v>
      </c>
      <c r="K406" s="10">
        <f>(K405*20+testdata[[#This Row],[TR]])/21</f>
        <v>2.0639366820250196</v>
      </c>
      <c r="L406" s="1">
        <f>testdata[[#This Row],[close]]+Multiplier*testdata[[#This Row],[ATR]]</f>
        <v>281.23181004607505</v>
      </c>
      <c r="M406" s="1">
        <f>testdata[[#This Row],[close]]-Multiplier*testdata[[#This Row],[ATR]]</f>
        <v>268.84818995392499</v>
      </c>
      <c r="N406" s="1">
        <f>IF(OR(testdata[[#This Row],[UpperE]]&lt;N405,F405&gt;N405),testdata[[#This Row],[UpperE]],N405)</f>
        <v>281.23181004607505</v>
      </c>
      <c r="O406" s="1">
        <f>IF(OR(testdata[[#This Row],[LowerE]]&gt;O405,F405&lt;O405),testdata[[#This Row],[LowerE]],O405)</f>
        <v>271.01382942420224</v>
      </c>
      <c r="P406" s="7">
        <f>IF(S405=N405,testdata[[#This Row],[Upper]],testdata[[#This Row],[Lower]])</f>
        <v>271.01382942420224</v>
      </c>
      <c r="Q406" s="7" t="e">
        <f>IF(testdata[[#This Row],[AtrStop]]=testdata[[#This Row],[Upper]],testdata[[#This Row],[Upper]],NA())</f>
        <v>#N/A</v>
      </c>
      <c r="R406" s="7">
        <f>IF(testdata[[#This Row],[AtrStop]]=testdata[[#This Row],[Lower]],testdata[[#This Row],[Lower]],NA())</f>
        <v>271.01382942420224</v>
      </c>
      <c r="S406" s="19">
        <f>IF(testdata[[#This Row],[close]]&lt;=testdata[[#This Row],[STpot]],testdata[[#This Row],[Upper]],testdata[[#This Row],[Lower]])</f>
        <v>271.01382942420224</v>
      </c>
      <c r="U406" s="2">
        <v>43322</v>
      </c>
      <c r="V406" s="7"/>
      <c r="W406" s="7">
        <v>271.01382941999998</v>
      </c>
      <c r="X406" s="19">
        <v>271.01382941999998</v>
      </c>
      <c r="Y406" t="str">
        <f t="shared" si="6"/>
        <v/>
      </c>
    </row>
    <row r="407" spans="1:25" x14ac:dyDescent="0.25">
      <c r="A407" s="5">
        <v>405</v>
      </c>
      <c r="B407" s="2">
        <v>43325</v>
      </c>
      <c r="C407" s="1">
        <v>275.33999999999997</v>
      </c>
      <c r="D407" s="1">
        <v>276.01</v>
      </c>
      <c r="E407" s="1">
        <v>273.69</v>
      </c>
      <c r="F407" s="1">
        <v>274.01</v>
      </c>
      <c r="G407" s="1">
        <f>testdata[[#This Row],[high]]-testdata[[#This Row],[low]]</f>
        <v>2.3199999999999932</v>
      </c>
      <c r="H407" s="1">
        <f>ABS(testdata[[#This Row],[high]]-F406)</f>
        <v>0.96999999999997044</v>
      </c>
      <c r="I407" s="1">
        <f>ABS(testdata[[#This Row],[low]]-F406)</f>
        <v>1.3500000000000227</v>
      </c>
      <c r="J407" s="1">
        <f>MAX(testdata[[#This Row],[H-L]:[|L-pC|]])</f>
        <v>2.3199999999999932</v>
      </c>
      <c r="K407" s="10">
        <f>(K406*20+testdata[[#This Row],[TR]])/21</f>
        <v>2.0761301733571611</v>
      </c>
      <c r="L407" s="1">
        <f>testdata[[#This Row],[close]]+Multiplier*testdata[[#This Row],[ATR]]</f>
        <v>280.23839052007145</v>
      </c>
      <c r="M407" s="1">
        <f>testdata[[#This Row],[close]]-Multiplier*testdata[[#This Row],[ATR]]</f>
        <v>267.78160947992853</v>
      </c>
      <c r="N407" s="1">
        <f>IF(OR(testdata[[#This Row],[UpperE]]&lt;N406,F406&gt;N406),testdata[[#This Row],[UpperE]],N406)</f>
        <v>280.23839052007145</v>
      </c>
      <c r="O407" s="1">
        <f>IF(OR(testdata[[#This Row],[LowerE]]&gt;O406,F406&lt;O406),testdata[[#This Row],[LowerE]],O406)</f>
        <v>271.01382942420224</v>
      </c>
      <c r="P407" s="7">
        <f>IF(S406=N406,testdata[[#This Row],[Upper]],testdata[[#This Row],[Lower]])</f>
        <v>271.01382942420224</v>
      </c>
      <c r="Q407" s="7" t="e">
        <f>IF(testdata[[#This Row],[AtrStop]]=testdata[[#This Row],[Upper]],testdata[[#This Row],[Upper]],NA())</f>
        <v>#N/A</v>
      </c>
      <c r="R407" s="7">
        <f>IF(testdata[[#This Row],[AtrStop]]=testdata[[#This Row],[Lower]],testdata[[#This Row],[Lower]],NA())</f>
        <v>271.01382942420224</v>
      </c>
      <c r="S407" s="19">
        <f>IF(testdata[[#This Row],[close]]&lt;=testdata[[#This Row],[STpot]],testdata[[#This Row],[Upper]],testdata[[#This Row],[Lower]])</f>
        <v>271.01382942420224</v>
      </c>
      <c r="U407" s="2">
        <v>43325</v>
      </c>
      <c r="V407" s="7"/>
      <c r="W407" s="7">
        <v>271.01382941999998</v>
      </c>
      <c r="X407" s="19">
        <v>271.01382941999998</v>
      </c>
      <c r="Y407" t="str">
        <f t="shared" si="6"/>
        <v/>
      </c>
    </row>
    <row r="408" spans="1:25" x14ac:dyDescent="0.25">
      <c r="A408" s="5">
        <v>406</v>
      </c>
      <c r="B408" s="2">
        <v>43326</v>
      </c>
      <c r="C408" s="1">
        <v>274.81</v>
      </c>
      <c r="D408" s="1">
        <v>276.02</v>
      </c>
      <c r="E408" s="1">
        <v>274.38</v>
      </c>
      <c r="F408" s="1">
        <v>275.76</v>
      </c>
      <c r="G408" s="1">
        <f>testdata[[#This Row],[high]]-testdata[[#This Row],[low]]</f>
        <v>1.6399999999999864</v>
      </c>
      <c r="H408" s="1">
        <f>ABS(testdata[[#This Row],[high]]-F407)</f>
        <v>2.0099999999999909</v>
      </c>
      <c r="I408" s="1">
        <f>ABS(testdata[[#This Row],[low]]-F407)</f>
        <v>0.37000000000000455</v>
      </c>
      <c r="J408" s="1">
        <f>MAX(testdata[[#This Row],[H-L]:[|L-pC|]])</f>
        <v>2.0099999999999909</v>
      </c>
      <c r="K408" s="10">
        <f>(K407*20+testdata[[#This Row],[TR]])/21</f>
        <v>2.0729811174830099</v>
      </c>
      <c r="L408" s="1">
        <f>testdata[[#This Row],[close]]+Multiplier*testdata[[#This Row],[ATR]]</f>
        <v>281.97894335244899</v>
      </c>
      <c r="M408" s="1">
        <f>testdata[[#This Row],[close]]-Multiplier*testdata[[#This Row],[ATR]]</f>
        <v>269.54105664755099</v>
      </c>
      <c r="N408" s="1">
        <f>IF(OR(testdata[[#This Row],[UpperE]]&lt;N407,F407&gt;N407),testdata[[#This Row],[UpperE]],N407)</f>
        <v>280.23839052007145</v>
      </c>
      <c r="O408" s="1">
        <f>IF(OR(testdata[[#This Row],[LowerE]]&gt;O407,F407&lt;O407),testdata[[#This Row],[LowerE]],O407)</f>
        <v>271.01382942420224</v>
      </c>
      <c r="P408" s="7">
        <f>IF(S407=N407,testdata[[#This Row],[Upper]],testdata[[#This Row],[Lower]])</f>
        <v>271.01382942420224</v>
      </c>
      <c r="Q408" s="7" t="e">
        <f>IF(testdata[[#This Row],[AtrStop]]=testdata[[#This Row],[Upper]],testdata[[#This Row],[Upper]],NA())</f>
        <v>#N/A</v>
      </c>
      <c r="R408" s="7">
        <f>IF(testdata[[#This Row],[AtrStop]]=testdata[[#This Row],[Lower]],testdata[[#This Row],[Lower]],NA())</f>
        <v>271.01382942420224</v>
      </c>
      <c r="S408" s="19">
        <f>IF(testdata[[#This Row],[close]]&lt;=testdata[[#This Row],[STpot]],testdata[[#This Row],[Upper]],testdata[[#This Row],[Lower]])</f>
        <v>271.01382942420224</v>
      </c>
      <c r="U408" s="2">
        <v>43326</v>
      </c>
      <c r="V408" s="7"/>
      <c r="W408" s="7">
        <v>271.01382941999998</v>
      </c>
      <c r="X408" s="19">
        <v>271.01382941999998</v>
      </c>
      <c r="Y408" t="str">
        <f t="shared" si="6"/>
        <v/>
      </c>
    </row>
    <row r="409" spans="1:25" x14ac:dyDescent="0.25">
      <c r="A409" s="5">
        <v>407</v>
      </c>
      <c r="B409" s="2">
        <v>43327</v>
      </c>
      <c r="C409" s="1">
        <v>274.27999999999997</v>
      </c>
      <c r="D409" s="1">
        <v>274.44</v>
      </c>
      <c r="E409" s="1">
        <v>272.13</v>
      </c>
      <c r="F409" s="1">
        <v>273.7</v>
      </c>
      <c r="G409" s="1">
        <f>testdata[[#This Row],[high]]-testdata[[#This Row],[low]]</f>
        <v>2.3100000000000023</v>
      </c>
      <c r="H409" s="1">
        <f>ABS(testdata[[#This Row],[high]]-F408)</f>
        <v>1.3199999999999932</v>
      </c>
      <c r="I409" s="1">
        <f>ABS(testdata[[#This Row],[low]]-F408)</f>
        <v>3.6299999999999955</v>
      </c>
      <c r="J409" s="1">
        <f>MAX(testdata[[#This Row],[H-L]:[|L-pC|]])</f>
        <v>3.6299999999999955</v>
      </c>
      <c r="K409" s="10">
        <f>(K408*20+testdata[[#This Row],[TR]])/21</f>
        <v>2.1471248737933428</v>
      </c>
      <c r="L409" s="1">
        <f>testdata[[#This Row],[close]]+Multiplier*testdata[[#This Row],[ATR]]</f>
        <v>280.14137462138001</v>
      </c>
      <c r="M409" s="1">
        <f>testdata[[#This Row],[close]]-Multiplier*testdata[[#This Row],[ATR]]</f>
        <v>267.25862537861997</v>
      </c>
      <c r="N409" s="1">
        <f>IF(OR(testdata[[#This Row],[UpperE]]&lt;N408,F408&gt;N408),testdata[[#This Row],[UpperE]],N408)</f>
        <v>280.14137462138001</v>
      </c>
      <c r="O409" s="1">
        <f>IF(OR(testdata[[#This Row],[LowerE]]&gt;O408,F408&lt;O408),testdata[[#This Row],[LowerE]],O408)</f>
        <v>271.01382942420224</v>
      </c>
      <c r="P409" s="7">
        <f>IF(S408=N408,testdata[[#This Row],[Upper]],testdata[[#This Row],[Lower]])</f>
        <v>271.01382942420224</v>
      </c>
      <c r="Q409" s="7" t="e">
        <f>IF(testdata[[#This Row],[AtrStop]]=testdata[[#This Row],[Upper]],testdata[[#This Row],[Upper]],NA())</f>
        <v>#N/A</v>
      </c>
      <c r="R409" s="7">
        <f>IF(testdata[[#This Row],[AtrStop]]=testdata[[#This Row],[Lower]],testdata[[#This Row],[Lower]],NA())</f>
        <v>271.01382942420224</v>
      </c>
      <c r="S409" s="19">
        <f>IF(testdata[[#This Row],[close]]&lt;=testdata[[#This Row],[STpot]],testdata[[#This Row],[Upper]],testdata[[#This Row],[Lower]])</f>
        <v>271.01382942420224</v>
      </c>
      <c r="U409" s="2">
        <v>43327</v>
      </c>
      <c r="V409" s="7"/>
      <c r="W409" s="7">
        <v>271.01382941999998</v>
      </c>
      <c r="X409" s="19">
        <v>271.01382941999998</v>
      </c>
      <c r="Y409" t="str">
        <f t="shared" si="6"/>
        <v/>
      </c>
    </row>
    <row r="410" spans="1:25" x14ac:dyDescent="0.25">
      <c r="A410" s="5">
        <v>408</v>
      </c>
      <c r="B410" s="2">
        <v>43328</v>
      </c>
      <c r="C410" s="1">
        <v>275.27</v>
      </c>
      <c r="D410" s="1">
        <v>276.87</v>
      </c>
      <c r="E410" s="1">
        <v>275.23</v>
      </c>
      <c r="F410" s="1">
        <v>275.91000000000003</v>
      </c>
      <c r="G410" s="1">
        <f>testdata[[#This Row],[high]]-testdata[[#This Row],[low]]</f>
        <v>1.6399999999999864</v>
      </c>
      <c r="H410" s="1">
        <f>ABS(testdata[[#This Row],[high]]-F409)</f>
        <v>3.1700000000000159</v>
      </c>
      <c r="I410" s="1">
        <f>ABS(testdata[[#This Row],[low]]-F409)</f>
        <v>1.5300000000000296</v>
      </c>
      <c r="J410" s="1">
        <f>MAX(testdata[[#This Row],[H-L]:[|L-pC|]])</f>
        <v>3.1700000000000159</v>
      </c>
      <c r="K410" s="10">
        <f>(K409*20+testdata[[#This Row],[TR]])/21</f>
        <v>2.1958332131365177</v>
      </c>
      <c r="L410" s="1">
        <f>testdata[[#This Row],[close]]+Multiplier*testdata[[#This Row],[ATR]]</f>
        <v>282.49749963940957</v>
      </c>
      <c r="M410" s="1">
        <f>testdata[[#This Row],[close]]-Multiplier*testdata[[#This Row],[ATR]]</f>
        <v>269.32250036059048</v>
      </c>
      <c r="N410" s="1">
        <f>IF(OR(testdata[[#This Row],[UpperE]]&lt;N409,F409&gt;N409),testdata[[#This Row],[UpperE]],N409)</f>
        <v>280.14137462138001</v>
      </c>
      <c r="O410" s="1">
        <f>IF(OR(testdata[[#This Row],[LowerE]]&gt;O409,F409&lt;O409),testdata[[#This Row],[LowerE]],O409)</f>
        <v>271.01382942420224</v>
      </c>
      <c r="P410" s="7">
        <f>IF(S409=N409,testdata[[#This Row],[Upper]],testdata[[#This Row],[Lower]])</f>
        <v>271.01382942420224</v>
      </c>
      <c r="Q410" s="7" t="e">
        <f>IF(testdata[[#This Row],[AtrStop]]=testdata[[#This Row],[Upper]],testdata[[#This Row],[Upper]],NA())</f>
        <v>#N/A</v>
      </c>
      <c r="R410" s="7">
        <f>IF(testdata[[#This Row],[AtrStop]]=testdata[[#This Row],[Lower]],testdata[[#This Row],[Lower]],NA())</f>
        <v>271.01382942420224</v>
      </c>
      <c r="S410" s="19">
        <f>IF(testdata[[#This Row],[close]]&lt;=testdata[[#This Row],[STpot]],testdata[[#This Row],[Upper]],testdata[[#This Row],[Lower]])</f>
        <v>271.01382942420224</v>
      </c>
      <c r="U410" s="2">
        <v>43328</v>
      </c>
      <c r="V410" s="7"/>
      <c r="W410" s="7">
        <v>271.01382941999998</v>
      </c>
      <c r="X410" s="19">
        <v>271.01382941999998</v>
      </c>
      <c r="Y410" t="str">
        <f t="shared" si="6"/>
        <v/>
      </c>
    </row>
    <row r="411" spans="1:25" x14ac:dyDescent="0.25">
      <c r="A411" s="5">
        <v>409</v>
      </c>
      <c r="B411" s="2">
        <v>43329</v>
      </c>
      <c r="C411" s="1">
        <v>275.69</v>
      </c>
      <c r="D411" s="1">
        <v>277.37</v>
      </c>
      <c r="E411" s="1">
        <v>275.24</v>
      </c>
      <c r="F411" s="1">
        <v>276.89</v>
      </c>
      <c r="G411" s="1">
        <f>testdata[[#This Row],[high]]-testdata[[#This Row],[low]]</f>
        <v>2.1299999999999955</v>
      </c>
      <c r="H411" s="1">
        <f>ABS(testdata[[#This Row],[high]]-F410)</f>
        <v>1.4599999999999795</v>
      </c>
      <c r="I411" s="1">
        <f>ABS(testdata[[#This Row],[low]]-F410)</f>
        <v>0.67000000000001592</v>
      </c>
      <c r="J411" s="1">
        <f>MAX(testdata[[#This Row],[H-L]:[|L-pC|]])</f>
        <v>2.1299999999999955</v>
      </c>
      <c r="K411" s="10">
        <f>(K410*20+testdata[[#This Row],[TR]])/21</f>
        <v>2.1926982982252547</v>
      </c>
      <c r="L411" s="1">
        <f>testdata[[#This Row],[close]]+Multiplier*testdata[[#This Row],[ATR]]</f>
        <v>283.46809489467574</v>
      </c>
      <c r="M411" s="1">
        <f>testdata[[#This Row],[close]]-Multiplier*testdata[[#This Row],[ATR]]</f>
        <v>270.31190510532423</v>
      </c>
      <c r="N411" s="1">
        <f>IF(OR(testdata[[#This Row],[UpperE]]&lt;N410,F410&gt;N410),testdata[[#This Row],[UpperE]],N410)</f>
        <v>280.14137462138001</v>
      </c>
      <c r="O411" s="1">
        <f>IF(OR(testdata[[#This Row],[LowerE]]&gt;O410,F410&lt;O410),testdata[[#This Row],[LowerE]],O410)</f>
        <v>271.01382942420224</v>
      </c>
      <c r="P411" s="7">
        <f>IF(S410=N410,testdata[[#This Row],[Upper]],testdata[[#This Row],[Lower]])</f>
        <v>271.01382942420224</v>
      </c>
      <c r="Q411" s="7" t="e">
        <f>IF(testdata[[#This Row],[AtrStop]]=testdata[[#This Row],[Upper]],testdata[[#This Row],[Upper]],NA())</f>
        <v>#N/A</v>
      </c>
      <c r="R411" s="7">
        <f>IF(testdata[[#This Row],[AtrStop]]=testdata[[#This Row],[Lower]],testdata[[#This Row],[Lower]],NA())</f>
        <v>271.01382942420224</v>
      </c>
      <c r="S411" s="19">
        <f>IF(testdata[[#This Row],[close]]&lt;=testdata[[#This Row],[STpot]],testdata[[#This Row],[Upper]],testdata[[#This Row],[Lower]])</f>
        <v>271.01382942420224</v>
      </c>
      <c r="U411" s="2">
        <v>43329</v>
      </c>
      <c r="V411" s="7"/>
      <c r="W411" s="7">
        <v>271.01382941999998</v>
      </c>
      <c r="X411" s="19">
        <v>271.01382941999998</v>
      </c>
      <c r="Y411" t="str">
        <f t="shared" si="6"/>
        <v/>
      </c>
    </row>
    <row r="412" spans="1:25" x14ac:dyDescent="0.25">
      <c r="A412" s="5">
        <v>410</v>
      </c>
      <c r="B412" s="2">
        <v>43332</v>
      </c>
      <c r="C412" s="1">
        <v>277.38</v>
      </c>
      <c r="D412" s="1">
        <v>277.77</v>
      </c>
      <c r="E412" s="1">
        <v>276.89</v>
      </c>
      <c r="F412" s="1">
        <v>277.48</v>
      </c>
      <c r="G412" s="1">
        <f>testdata[[#This Row],[high]]-testdata[[#This Row],[low]]</f>
        <v>0.87999999999999545</v>
      </c>
      <c r="H412" s="1">
        <f>ABS(testdata[[#This Row],[high]]-F411)</f>
        <v>0.87999999999999545</v>
      </c>
      <c r="I412" s="1">
        <f>ABS(testdata[[#This Row],[low]]-F411)</f>
        <v>0</v>
      </c>
      <c r="J412" s="1">
        <f>MAX(testdata[[#This Row],[H-L]:[|L-pC|]])</f>
        <v>0.87999999999999545</v>
      </c>
      <c r="K412" s="10">
        <f>(K411*20+testdata[[#This Row],[TR]])/21</f>
        <v>2.1301888554526234</v>
      </c>
      <c r="L412" s="1">
        <f>testdata[[#This Row],[close]]+Multiplier*testdata[[#This Row],[ATR]]</f>
        <v>283.87056656635787</v>
      </c>
      <c r="M412" s="1">
        <f>testdata[[#This Row],[close]]-Multiplier*testdata[[#This Row],[ATR]]</f>
        <v>271.08943343364217</v>
      </c>
      <c r="N412" s="1">
        <f>IF(OR(testdata[[#This Row],[UpperE]]&lt;N411,F411&gt;N411),testdata[[#This Row],[UpperE]],N411)</f>
        <v>280.14137462138001</v>
      </c>
      <c r="O412" s="1">
        <f>IF(OR(testdata[[#This Row],[LowerE]]&gt;O411,F411&lt;O411),testdata[[#This Row],[LowerE]],O411)</f>
        <v>271.08943343364217</v>
      </c>
      <c r="P412" s="7">
        <f>IF(S411=N411,testdata[[#This Row],[Upper]],testdata[[#This Row],[Lower]])</f>
        <v>271.08943343364217</v>
      </c>
      <c r="Q412" s="7" t="e">
        <f>IF(testdata[[#This Row],[AtrStop]]=testdata[[#This Row],[Upper]],testdata[[#This Row],[Upper]],NA())</f>
        <v>#N/A</v>
      </c>
      <c r="R412" s="7">
        <f>IF(testdata[[#This Row],[AtrStop]]=testdata[[#This Row],[Lower]],testdata[[#This Row],[Lower]],NA())</f>
        <v>271.08943343364217</v>
      </c>
      <c r="S412" s="19">
        <f>IF(testdata[[#This Row],[close]]&lt;=testdata[[#This Row],[STpot]],testdata[[#This Row],[Upper]],testdata[[#This Row],[Lower]])</f>
        <v>271.08943343364217</v>
      </c>
      <c r="U412" s="2">
        <v>43332</v>
      </c>
      <c r="V412" s="7"/>
      <c r="W412" s="7">
        <v>271.08943342999999</v>
      </c>
      <c r="X412" s="19">
        <v>271.08943342999999</v>
      </c>
      <c r="Y412" t="str">
        <f t="shared" si="6"/>
        <v/>
      </c>
    </row>
    <row r="413" spans="1:25" x14ac:dyDescent="0.25">
      <c r="A413" s="5">
        <v>411</v>
      </c>
      <c r="B413" s="2">
        <v>43333</v>
      </c>
      <c r="C413" s="1">
        <v>278.04000000000002</v>
      </c>
      <c r="D413" s="1">
        <v>279.07</v>
      </c>
      <c r="E413" s="1">
        <v>277.52</v>
      </c>
      <c r="F413" s="1">
        <v>278.13</v>
      </c>
      <c r="G413" s="1">
        <f>testdata[[#This Row],[high]]-testdata[[#This Row],[low]]</f>
        <v>1.5500000000000114</v>
      </c>
      <c r="H413" s="1">
        <f>ABS(testdata[[#This Row],[high]]-F412)</f>
        <v>1.589999999999975</v>
      </c>
      <c r="I413" s="1">
        <f>ABS(testdata[[#This Row],[low]]-F412)</f>
        <v>3.999999999996362E-2</v>
      </c>
      <c r="J413" s="1">
        <f>MAX(testdata[[#This Row],[H-L]:[|L-pC|]])</f>
        <v>1.589999999999975</v>
      </c>
      <c r="K413" s="10">
        <f>(K412*20+testdata[[#This Row],[TR]])/21</f>
        <v>2.104465576621545</v>
      </c>
      <c r="L413" s="1">
        <f>testdata[[#This Row],[close]]+Multiplier*testdata[[#This Row],[ATR]]</f>
        <v>284.44339672986462</v>
      </c>
      <c r="M413" s="1">
        <f>testdata[[#This Row],[close]]-Multiplier*testdata[[#This Row],[ATR]]</f>
        <v>271.81660327013537</v>
      </c>
      <c r="N413" s="1">
        <f>IF(OR(testdata[[#This Row],[UpperE]]&lt;N412,F412&gt;N412),testdata[[#This Row],[UpperE]],N412)</f>
        <v>280.14137462138001</v>
      </c>
      <c r="O413" s="1">
        <f>IF(OR(testdata[[#This Row],[LowerE]]&gt;O412,F412&lt;O412),testdata[[#This Row],[LowerE]],O412)</f>
        <v>271.81660327013537</v>
      </c>
      <c r="P413" s="7">
        <f>IF(S412=N412,testdata[[#This Row],[Upper]],testdata[[#This Row],[Lower]])</f>
        <v>271.81660327013537</v>
      </c>
      <c r="Q413" s="7" t="e">
        <f>IF(testdata[[#This Row],[AtrStop]]=testdata[[#This Row],[Upper]],testdata[[#This Row],[Upper]],NA())</f>
        <v>#N/A</v>
      </c>
      <c r="R413" s="7">
        <f>IF(testdata[[#This Row],[AtrStop]]=testdata[[#This Row],[Lower]],testdata[[#This Row],[Lower]],NA())</f>
        <v>271.81660327013537</v>
      </c>
      <c r="S413" s="19">
        <f>IF(testdata[[#This Row],[close]]&lt;=testdata[[#This Row],[STpot]],testdata[[#This Row],[Upper]],testdata[[#This Row],[Lower]])</f>
        <v>271.81660327013537</v>
      </c>
      <c r="U413" s="2">
        <v>43333</v>
      </c>
      <c r="V413" s="7"/>
      <c r="W413" s="7">
        <v>271.81660326999997</v>
      </c>
      <c r="X413" s="19">
        <v>271.81660326999997</v>
      </c>
      <c r="Y413" t="str">
        <f t="shared" si="6"/>
        <v/>
      </c>
    </row>
    <row r="414" spans="1:25" x14ac:dyDescent="0.25">
      <c r="A414" s="5">
        <v>412</v>
      </c>
      <c r="B414" s="2">
        <v>43334</v>
      </c>
      <c r="C414" s="1">
        <v>277.68</v>
      </c>
      <c r="D414" s="1">
        <v>278.54000000000002</v>
      </c>
      <c r="E414" s="1">
        <v>277.39</v>
      </c>
      <c r="F414" s="1">
        <v>277.95999999999998</v>
      </c>
      <c r="G414" s="1">
        <f>testdata[[#This Row],[high]]-testdata[[#This Row],[low]]</f>
        <v>1.1500000000000341</v>
      </c>
      <c r="H414" s="1">
        <f>ABS(testdata[[#This Row],[high]]-F413)</f>
        <v>0.41000000000002501</v>
      </c>
      <c r="I414" s="1">
        <f>ABS(testdata[[#This Row],[low]]-F413)</f>
        <v>0.74000000000000909</v>
      </c>
      <c r="J414" s="1">
        <f>MAX(testdata[[#This Row],[H-L]:[|L-pC|]])</f>
        <v>1.1500000000000341</v>
      </c>
      <c r="K414" s="10">
        <f>(K413*20+testdata[[#This Row],[TR]])/21</f>
        <v>2.0590148348776633</v>
      </c>
      <c r="L414" s="1">
        <f>testdata[[#This Row],[close]]+Multiplier*testdata[[#This Row],[ATR]]</f>
        <v>284.13704450463297</v>
      </c>
      <c r="M414" s="1">
        <f>testdata[[#This Row],[close]]-Multiplier*testdata[[#This Row],[ATR]]</f>
        <v>271.78295549536699</v>
      </c>
      <c r="N414" s="1">
        <f>IF(OR(testdata[[#This Row],[UpperE]]&lt;N413,F413&gt;N413),testdata[[#This Row],[UpperE]],N413)</f>
        <v>280.14137462138001</v>
      </c>
      <c r="O414" s="1">
        <f>IF(OR(testdata[[#This Row],[LowerE]]&gt;O413,F413&lt;O413),testdata[[#This Row],[LowerE]],O413)</f>
        <v>271.81660327013537</v>
      </c>
      <c r="P414" s="7">
        <f>IF(S413=N413,testdata[[#This Row],[Upper]],testdata[[#This Row],[Lower]])</f>
        <v>271.81660327013537</v>
      </c>
      <c r="Q414" s="7" t="e">
        <f>IF(testdata[[#This Row],[AtrStop]]=testdata[[#This Row],[Upper]],testdata[[#This Row],[Upper]],NA())</f>
        <v>#N/A</v>
      </c>
      <c r="R414" s="7">
        <f>IF(testdata[[#This Row],[AtrStop]]=testdata[[#This Row],[Lower]],testdata[[#This Row],[Lower]],NA())</f>
        <v>271.81660327013537</v>
      </c>
      <c r="S414" s="19">
        <f>IF(testdata[[#This Row],[close]]&lt;=testdata[[#This Row],[STpot]],testdata[[#This Row],[Upper]],testdata[[#This Row],[Lower]])</f>
        <v>271.81660327013537</v>
      </c>
      <c r="U414" s="2">
        <v>43334</v>
      </c>
      <c r="V414" s="7"/>
      <c r="W414" s="7">
        <v>271.81660326999997</v>
      </c>
      <c r="X414" s="19">
        <v>271.81660326999997</v>
      </c>
      <c r="Y414" t="str">
        <f t="shared" si="6"/>
        <v/>
      </c>
    </row>
    <row r="415" spans="1:25" x14ac:dyDescent="0.25">
      <c r="A415" s="5">
        <v>413</v>
      </c>
      <c r="B415" s="2">
        <v>43335</v>
      </c>
      <c r="C415" s="1">
        <v>277.77</v>
      </c>
      <c r="D415" s="1">
        <v>278.70999999999998</v>
      </c>
      <c r="E415" s="1">
        <v>277.24</v>
      </c>
      <c r="F415" s="1">
        <v>277.58999999999997</v>
      </c>
      <c r="G415" s="1">
        <f>testdata[[#This Row],[high]]-testdata[[#This Row],[low]]</f>
        <v>1.4699999999999704</v>
      </c>
      <c r="H415" s="1">
        <f>ABS(testdata[[#This Row],[high]]-F414)</f>
        <v>0.75</v>
      </c>
      <c r="I415" s="1">
        <f>ABS(testdata[[#This Row],[low]]-F414)</f>
        <v>0.71999999999997044</v>
      </c>
      <c r="J415" s="1">
        <f>MAX(testdata[[#This Row],[H-L]:[|L-pC|]])</f>
        <v>1.4699999999999704</v>
      </c>
      <c r="K415" s="10">
        <f>(K414*20+testdata[[#This Row],[TR]])/21</f>
        <v>2.0309665094072971</v>
      </c>
      <c r="L415" s="1">
        <f>testdata[[#This Row],[close]]+Multiplier*testdata[[#This Row],[ATR]]</f>
        <v>283.68289952822187</v>
      </c>
      <c r="M415" s="1">
        <f>testdata[[#This Row],[close]]-Multiplier*testdata[[#This Row],[ATR]]</f>
        <v>271.49710047177808</v>
      </c>
      <c r="N415" s="1">
        <f>IF(OR(testdata[[#This Row],[UpperE]]&lt;N414,F414&gt;N414),testdata[[#This Row],[UpperE]],N414)</f>
        <v>280.14137462138001</v>
      </c>
      <c r="O415" s="1">
        <f>IF(OR(testdata[[#This Row],[LowerE]]&gt;O414,F414&lt;O414),testdata[[#This Row],[LowerE]],O414)</f>
        <v>271.81660327013537</v>
      </c>
      <c r="P415" s="7">
        <f>IF(S414=N414,testdata[[#This Row],[Upper]],testdata[[#This Row],[Lower]])</f>
        <v>271.81660327013537</v>
      </c>
      <c r="Q415" s="7" t="e">
        <f>IF(testdata[[#This Row],[AtrStop]]=testdata[[#This Row],[Upper]],testdata[[#This Row],[Upper]],NA())</f>
        <v>#N/A</v>
      </c>
      <c r="R415" s="7">
        <f>IF(testdata[[#This Row],[AtrStop]]=testdata[[#This Row],[Lower]],testdata[[#This Row],[Lower]],NA())</f>
        <v>271.81660327013537</v>
      </c>
      <c r="S415" s="19">
        <f>IF(testdata[[#This Row],[close]]&lt;=testdata[[#This Row],[STpot]],testdata[[#This Row],[Upper]],testdata[[#This Row],[Lower]])</f>
        <v>271.81660327013537</v>
      </c>
      <c r="U415" s="2">
        <v>43335</v>
      </c>
      <c r="V415" s="7"/>
      <c r="W415" s="7">
        <v>271.81660326999997</v>
      </c>
      <c r="X415" s="19">
        <v>271.81660326999997</v>
      </c>
      <c r="Y415" t="str">
        <f t="shared" si="6"/>
        <v/>
      </c>
    </row>
    <row r="416" spans="1:25" x14ac:dyDescent="0.25">
      <c r="A416" s="5">
        <v>414</v>
      </c>
      <c r="B416" s="2">
        <v>43336</v>
      </c>
      <c r="C416" s="1">
        <v>278.23</v>
      </c>
      <c r="D416" s="1">
        <v>279.42</v>
      </c>
      <c r="E416" s="1">
        <v>278.17</v>
      </c>
      <c r="F416" s="1">
        <v>279.27</v>
      </c>
      <c r="G416" s="1">
        <f>testdata[[#This Row],[high]]-testdata[[#This Row],[low]]</f>
        <v>1.25</v>
      </c>
      <c r="H416" s="1">
        <f>ABS(testdata[[#This Row],[high]]-F415)</f>
        <v>1.8300000000000409</v>
      </c>
      <c r="I416" s="1">
        <f>ABS(testdata[[#This Row],[low]]-F415)</f>
        <v>0.58000000000004093</v>
      </c>
      <c r="J416" s="1">
        <f>MAX(testdata[[#This Row],[H-L]:[|L-pC|]])</f>
        <v>1.8300000000000409</v>
      </c>
      <c r="K416" s="10">
        <f>(K415*20+testdata[[#This Row],[TR]])/21</f>
        <v>2.0213966756259989</v>
      </c>
      <c r="L416" s="1">
        <f>testdata[[#This Row],[close]]+Multiplier*testdata[[#This Row],[ATR]]</f>
        <v>285.33419002687799</v>
      </c>
      <c r="M416" s="1">
        <f>testdata[[#This Row],[close]]-Multiplier*testdata[[#This Row],[ATR]]</f>
        <v>273.20580997312197</v>
      </c>
      <c r="N416" s="1">
        <f>IF(OR(testdata[[#This Row],[UpperE]]&lt;N415,F415&gt;N415),testdata[[#This Row],[UpperE]],N415)</f>
        <v>280.14137462138001</v>
      </c>
      <c r="O416" s="1">
        <f>IF(OR(testdata[[#This Row],[LowerE]]&gt;O415,F415&lt;O415),testdata[[#This Row],[LowerE]],O415)</f>
        <v>273.20580997312197</v>
      </c>
      <c r="P416" s="7">
        <f>IF(S415=N415,testdata[[#This Row],[Upper]],testdata[[#This Row],[Lower]])</f>
        <v>273.20580997312197</v>
      </c>
      <c r="Q416" s="7" t="e">
        <f>IF(testdata[[#This Row],[AtrStop]]=testdata[[#This Row],[Upper]],testdata[[#This Row],[Upper]],NA())</f>
        <v>#N/A</v>
      </c>
      <c r="R416" s="7">
        <f>IF(testdata[[#This Row],[AtrStop]]=testdata[[#This Row],[Lower]],testdata[[#This Row],[Lower]],NA())</f>
        <v>273.20580997312197</v>
      </c>
      <c r="S416" s="19">
        <f>IF(testdata[[#This Row],[close]]&lt;=testdata[[#This Row],[STpot]],testdata[[#This Row],[Upper]],testdata[[#This Row],[Lower]])</f>
        <v>273.20580997312197</v>
      </c>
      <c r="U416" s="2">
        <v>43336</v>
      </c>
      <c r="V416" s="7"/>
      <c r="W416" s="7">
        <v>273.20580997000002</v>
      </c>
      <c r="X416" s="19">
        <v>273.20580997000002</v>
      </c>
      <c r="Y416" t="str">
        <f t="shared" si="6"/>
        <v/>
      </c>
    </row>
    <row r="417" spans="1:25" x14ac:dyDescent="0.25">
      <c r="A417" s="5">
        <v>415</v>
      </c>
      <c r="B417" s="2">
        <v>43339</v>
      </c>
      <c r="C417" s="1">
        <v>280.58</v>
      </c>
      <c r="D417" s="1">
        <v>281.58999999999997</v>
      </c>
      <c r="E417" s="1">
        <v>280.39999999999998</v>
      </c>
      <c r="F417" s="1">
        <v>281.47000000000003</v>
      </c>
      <c r="G417" s="1">
        <f>testdata[[#This Row],[high]]-testdata[[#This Row],[low]]</f>
        <v>1.1899999999999977</v>
      </c>
      <c r="H417" s="1">
        <f>ABS(testdata[[#This Row],[high]]-F416)</f>
        <v>2.3199999999999932</v>
      </c>
      <c r="I417" s="1">
        <f>ABS(testdata[[#This Row],[low]]-F416)</f>
        <v>1.1299999999999955</v>
      </c>
      <c r="J417" s="1">
        <f>MAX(testdata[[#This Row],[H-L]:[|L-pC|]])</f>
        <v>2.3199999999999932</v>
      </c>
      <c r="K417" s="10">
        <f>(K416*20+testdata[[#This Row],[TR]])/21</f>
        <v>2.0356158815485701</v>
      </c>
      <c r="L417" s="1">
        <f>testdata[[#This Row],[close]]+Multiplier*testdata[[#This Row],[ATR]]</f>
        <v>287.57684764464574</v>
      </c>
      <c r="M417" s="1">
        <f>testdata[[#This Row],[close]]-Multiplier*testdata[[#This Row],[ATR]]</f>
        <v>275.36315235535432</v>
      </c>
      <c r="N417" s="1">
        <f>IF(OR(testdata[[#This Row],[UpperE]]&lt;N416,F416&gt;N416),testdata[[#This Row],[UpperE]],N416)</f>
        <v>280.14137462138001</v>
      </c>
      <c r="O417" s="1">
        <f>IF(OR(testdata[[#This Row],[LowerE]]&gt;O416,F416&lt;O416),testdata[[#This Row],[LowerE]],O416)</f>
        <v>275.36315235535432</v>
      </c>
      <c r="P417" s="7">
        <f>IF(S416=N416,testdata[[#This Row],[Upper]],testdata[[#This Row],[Lower]])</f>
        <v>275.36315235535432</v>
      </c>
      <c r="Q417" s="7" t="e">
        <f>IF(testdata[[#This Row],[AtrStop]]=testdata[[#This Row],[Upper]],testdata[[#This Row],[Upper]],NA())</f>
        <v>#N/A</v>
      </c>
      <c r="R417" s="7">
        <f>IF(testdata[[#This Row],[AtrStop]]=testdata[[#This Row],[Lower]],testdata[[#This Row],[Lower]],NA())</f>
        <v>275.36315235535432</v>
      </c>
      <c r="S417" s="19">
        <f>IF(testdata[[#This Row],[close]]&lt;=testdata[[#This Row],[STpot]],testdata[[#This Row],[Upper]],testdata[[#This Row],[Lower]])</f>
        <v>275.36315235535432</v>
      </c>
      <c r="U417" s="2">
        <v>43339</v>
      </c>
      <c r="V417" s="7"/>
      <c r="W417" s="7">
        <v>275.36315236000002</v>
      </c>
      <c r="X417" s="19">
        <v>275.36315236000002</v>
      </c>
      <c r="Y417" t="str">
        <f t="shared" si="6"/>
        <v/>
      </c>
    </row>
    <row r="418" spans="1:25" x14ac:dyDescent="0.25">
      <c r="A418" s="5">
        <v>416</v>
      </c>
      <c r="B418" s="2">
        <v>43340</v>
      </c>
      <c r="C418" s="1">
        <v>281.98</v>
      </c>
      <c r="D418" s="1">
        <v>282.08999999999997</v>
      </c>
      <c r="E418" s="1">
        <v>281.10000000000002</v>
      </c>
      <c r="F418" s="1">
        <v>281.61</v>
      </c>
      <c r="G418" s="1">
        <f>testdata[[#This Row],[high]]-testdata[[#This Row],[low]]</f>
        <v>0.98999999999995225</v>
      </c>
      <c r="H418" s="1">
        <f>ABS(testdata[[#This Row],[high]]-F417)</f>
        <v>0.6199999999999477</v>
      </c>
      <c r="I418" s="1">
        <f>ABS(testdata[[#This Row],[low]]-F417)</f>
        <v>0.37000000000000455</v>
      </c>
      <c r="J418" s="1">
        <f>MAX(testdata[[#This Row],[H-L]:[|L-pC|]])</f>
        <v>0.98999999999995225</v>
      </c>
      <c r="K418" s="10">
        <f>(K417*20+testdata[[#This Row],[TR]])/21</f>
        <v>1.9858246490938738</v>
      </c>
      <c r="L418" s="1">
        <f>testdata[[#This Row],[close]]+Multiplier*testdata[[#This Row],[ATR]]</f>
        <v>287.56747394728166</v>
      </c>
      <c r="M418" s="1">
        <f>testdata[[#This Row],[close]]-Multiplier*testdata[[#This Row],[ATR]]</f>
        <v>275.65252605271837</v>
      </c>
      <c r="N418" s="1">
        <f>IF(OR(testdata[[#This Row],[UpperE]]&lt;N417,F417&gt;N417),testdata[[#This Row],[UpperE]],N417)</f>
        <v>287.56747394728166</v>
      </c>
      <c r="O418" s="1">
        <f>IF(OR(testdata[[#This Row],[LowerE]]&gt;O417,F417&lt;O417),testdata[[#This Row],[LowerE]],O417)</f>
        <v>275.65252605271837</v>
      </c>
      <c r="P418" s="7">
        <f>IF(S417=N417,testdata[[#This Row],[Upper]],testdata[[#This Row],[Lower]])</f>
        <v>275.65252605271837</v>
      </c>
      <c r="Q418" s="7" t="e">
        <f>IF(testdata[[#This Row],[AtrStop]]=testdata[[#This Row],[Upper]],testdata[[#This Row],[Upper]],NA())</f>
        <v>#N/A</v>
      </c>
      <c r="R418" s="7">
        <f>IF(testdata[[#This Row],[AtrStop]]=testdata[[#This Row],[Lower]],testdata[[#This Row],[Lower]],NA())</f>
        <v>275.65252605271837</v>
      </c>
      <c r="S418" s="19">
        <f>IF(testdata[[#This Row],[close]]&lt;=testdata[[#This Row],[STpot]],testdata[[#This Row],[Upper]],testdata[[#This Row],[Lower]])</f>
        <v>275.65252605271837</v>
      </c>
      <c r="U418" s="2">
        <v>43340</v>
      </c>
      <c r="V418" s="7"/>
      <c r="W418" s="7">
        <v>275.65252605000001</v>
      </c>
      <c r="X418" s="19">
        <v>275.65252605000001</v>
      </c>
      <c r="Y418" t="str">
        <f t="shared" si="6"/>
        <v/>
      </c>
    </row>
    <row r="419" spans="1:25" x14ac:dyDescent="0.25">
      <c r="A419" s="5">
        <v>417</v>
      </c>
      <c r="B419" s="2">
        <v>43341</v>
      </c>
      <c r="C419" s="1">
        <v>281.83999999999997</v>
      </c>
      <c r="D419" s="1">
        <v>283.37</v>
      </c>
      <c r="E419" s="1">
        <v>281.57</v>
      </c>
      <c r="F419" s="1">
        <v>283.12</v>
      </c>
      <c r="G419" s="1">
        <f>testdata[[#This Row],[high]]-testdata[[#This Row],[low]]</f>
        <v>1.8000000000000114</v>
      </c>
      <c r="H419" s="1">
        <f>ABS(testdata[[#This Row],[high]]-F418)</f>
        <v>1.7599999999999909</v>
      </c>
      <c r="I419" s="1">
        <f>ABS(testdata[[#This Row],[low]]-F418)</f>
        <v>4.0000000000020464E-2</v>
      </c>
      <c r="J419" s="1">
        <f>MAX(testdata[[#This Row],[H-L]:[|L-pC|]])</f>
        <v>1.8000000000000114</v>
      </c>
      <c r="K419" s="10">
        <f>(K418*20+testdata[[#This Row],[TR]])/21</f>
        <v>1.9769758562798805</v>
      </c>
      <c r="L419" s="1">
        <f>testdata[[#This Row],[close]]+Multiplier*testdata[[#This Row],[ATR]]</f>
        <v>289.05092756883965</v>
      </c>
      <c r="M419" s="1">
        <f>testdata[[#This Row],[close]]-Multiplier*testdata[[#This Row],[ATR]]</f>
        <v>277.18907243116035</v>
      </c>
      <c r="N419" s="1">
        <f>IF(OR(testdata[[#This Row],[UpperE]]&lt;N418,F418&gt;N418),testdata[[#This Row],[UpperE]],N418)</f>
        <v>287.56747394728166</v>
      </c>
      <c r="O419" s="1">
        <f>IF(OR(testdata[[#This Row],[LowerE]]&gt;O418,F418&lt;O418),testdata[[#This Row],[LowerE]],O418)</f>
        <v>277.18907243116035</v>
      </c>
      <c r="P419" s="7">
        <f>IF(S418=N418,testdata[[#This Row],[Upper]],testdata[[#This Row],[Lower]])</f>
        <v>277.18907243116035</v>
      </c>
      <c r="Q419" s="7" t="e">
        <f>IF(testdata[[#This Row],[AtrStop]]=testdata[[#This Row],[Upper]],testdata[[#This Row],[Upper]],NA())</f>
        <v>#N/A</v>
      </c>
      <c r="R419" s="7">
        <f>IF(testdata[[#This Row],[AtrStop]]=testdata[[#This Row],[Lower]],testdata[[#This Row],[Lower]],NA())</f>
        <v>277.18907243116035</v>
      </c>
      <c r="S419" s="19">
        <f>IF(testdata[[#This Row],[close]]&lt;=testdata[[#This Row],[STpot]],testdata[[#This Row],[Upper]],testdata[[#This Row],[Lower]])</f>
        <v>277.18907243116035</v>
      </c>
      <c r="U419" s="2">
        <v>43341</v>
      </c>
      <c r="V419" s="7"/>
      <c r="W419" s="7">
        <v>277.18907243000001</v>
      </c>
      <c r="X419" s="19">
        <v>277.18907243000001</v>
      </c>
      <c r="Y419" t="str">
        <f t="shared" si="6"/>
        <v/>
      </c>
    </row>
    <row r="420" spans="1:25" x14ac:dyDescent="0.25">
      <c r="A420" s="5">
        <v>418</v>
      </c>
      <c r="B420" s="2">
        <v>43342</v>
      </c>
      <c r="C420" s="1">
        <v>282.60000000000002</v>
      </c>
      <c r="D420" s="1">
        <v>283</v>
      </c>
      <c r="E420" s="1">
        <v>281.32</v>
      </c>
      <c r="F420" s="1">
        <v>281.98</v>
      </c>
      <c r="G420" s="1">
        <f>testdata[[#This Row],[high]]-testdata[[#This Row],[low]]</f>
        <v>1.6800000000000068</v>
      </c>
      <c r="H420" s="1">
        <f>ABS(testdata[[#This Row],[high]]-F419)</f>
        <v>0.12000000000000455</v>
      </c>
      <c r="I420" s="1">
        <f>ABS(testdata[[#This Row],[low]]-F419)</f>
        <v>1.8000000000000114</v>
      </c>
      <c r="J420" s="1">
        <f>MAX(testdata[[#This Row],[H-L]:[|L-pC|]])</f>
        <v>1.8000000000000114</v>
      </c>
      <c r="K420" s="10">
        <f>(K419*20+testdata[[#This Row],[TR]])/21</f>
        <v>1.9685484345522677</v>
      </c>
      <c r="L420" s="1">
        <f>testdata[[#This Row],[close]]+Multiplier*testdata[[#This Row],[ATR]]</f>
        <v>287.88564530365682</v>
      </c>
      <c r="M420" s="1">
        <f>testdata[[#This Row],[close]]-Multiplier*testdata[[#This Row],[ATR]]</f>
        <v>276.07435469634322</v>
      </c>
      <c r="N420" s="1">
        <f>IF(OR(testdata[[#This Row],[UpperE]]&lt;N419,F419&gt;N419),testdata[[#This Row],[UpperE]],N419)</f>
        <v>287.56747394728166</v>
      </c>
      <c r="O420" s="1">
        <f>IF(OR(testdata[[#This Row],[LowerE]]&gt;O419,F419&lt;O419),testdata[[#This Row],[LowerE]],O419)</f>
        <v>277.18907243116035</v>
      </c>
      <c r="P420" s="7">
        <f>IF(S419=N419,testdata[[#This Row],[Upper]],testdata[[#This Row],[Lower]])</f>
        <v>277.18907243116035</v>
      </c>
      <c r="Q420" s="7" t="e">
        <f>IF(testdata[[#This Row],[AtrStop]]=testdata[[#This Row],[Upper]],testdata[[#This Row],[Upper]],NA())</f>
        <v>#N/A</v>
      </c>
      <c r="R420" s="7">
        <f>IF(testdata[[#This Row],[AtrStop]]=testdata[[#This Row],[Lower]],testdata[[#This Row],[Lower]],NA())</f>
        <v>277.18907243116035</v>
      </c>
      <c r="S420" s="19">
        <f>IF(testdata[[#This Row],[close]]&lt;=testdata[[#This Row],[STpot]],testdata[[#This Row],[Upper]],testdata[[#This Row],[Lower]])</f>
        <v>277.18907243116035</v>
      </c>
      <c r="U420" s="2">
        <v>43342</v>
      </c>
      <c r="V420" s="7"/>
      <c r="W420" s="7">
        <v>277.18907243000001</v>
      </c>
      <c r="X420" s="19">
        <v>277.18907243000001</v>
      </c>
      <c r="Y420" t="str">
        <f t="shared" si="6"/>
        <v/>
      </c>
    </row>
    <row r="421" spans="1:25" x14ac:dyDescent="0.25">
      <c r="A421" s="5">
        <v>419</v>
      </c>
      <c r="B421" s="2">
        <v>43343</v>
      </c>
      <c r="C421" s="1">
        <v>281.52999999999997</v>
      </c>
      <c r="D421" s="1">
        <v>282.47000000000003</v>
      </c>
      <c r="E421" s="1">
        <v>280.99</v>
      </c>
      <c r="F421" s="1">
        <v>281.98</v>
      </c>
      <c r="G421" s="1">
        <f>testdata[[#This Row],[high]]-testdata[[#This Row],[low]]</f>
        <v>1.4800000000000182</v>
      </c>
      <c r="H421" s="1">
        <f>ABS(testdata[[#This Row],[high]]-F420)</f>
        <v>0.49000000000000909</v>
      </c>
      <c r="I421" s="1">
        <f>ABS(testdata[[#This Row],[low]]-F420)</f>
        <v>0.99000000000000909</v>
      </c>
      <c r="J421" s="1">
        <f>MAX(testdata[[#This Row],[H-L]:[|L-pC|]])</f>
        <v>1.4800000000000182</v>
      </c>
      <c r="K421" s="10">
        <f>(K420*20+testdata[[#This Row],[TR]])/21</f>
        <v>1.9452842233831131</v>
      </c>
      <c r="L421" s="1">
        <f>testdata[[#This Row],[close]]+Multiplier*testdata[[#This Row],[ATR]]</f>
        <v>287.81585267014935</v>
      </c>
      <c r="M421" s="1">
        <f>testdata[[#This Row],[close]]-Multiplier*testdata[[#This Row],[ATR]]</f>
        <v>276.14414732985068</v>
      </c>
      <c r="N421" s="1">
        <f>IF(OR(testdata[[#This Row],[UpperE]]&lt;N420,F420&gt;N420),testdata[[#This Row],[UpperE]],N420)</f>
        <v>287.56747394728166</v>
      </c>
      <c r="O421" s="1">
        <f>IF(OR(testdata[[#This Row],[LowerE]]&gt;O420,F420&lt;O420),testdata[[#This Row],[LowerE]],O420)</f>
        <v>277.18907243116035</v>
      </c>
      <c r="P421" s="7">
        <f>IF(S420=N420,testdata[[#This Row],[Upper]],testdata[[#This Row],[Lower]])</f>
        <v>277.18907243116035</v>
      </c>
      <c r="Q421" s="7" t="e">
        <f>IF(testdata[[#This Row],[AtrStop]]=testdata[[#This Row],[Upper]],testdata[[#This Row],[Upper]],NA())</f>
        <v>#N/A</v>
      </c>
      <c r="R421" s="7">
        <f>IF(testdata[[#This Row],[AtrStop]]=testdata[[#This Row],[Lower]],testdata[[#This Row],[Lower]],NA())</f>
        <v>277.18907243116035</v>
      </c>
      <c r="S421" s="19">
        <f>IF(testdata[[#This Row],[close]]&lt;=testdata[[#This Row],[STpot]],testdata[[#This Row],[Upper]],testdata[[#This Row],[Lower]])</f>
        <v>277.18907243116035</v>
      </c>
      <c r="U421" s="2">
        <v>43343</v>
      </c>
      <c r="V421" s="7"/>
      <c r="W421" s="7">
        <v>277.18907243000001</v>
      </c>
      <c r="X421" s="19">
        <v>277.18907243000001</v>
      </c>
      <c r="Y421" t="str">
        <f t="shared" si="6"/>
        <v/>
      </c>
    </row>
    <row r="422" spans="1:25" x14ac:dyDescent="0.25">
      <c r="A422" s="5">
        <v>420</v>
      </c>
      <c r="B422" s="2">
        <v>43347</v>
      </c>
      <c r="C422" s="1">
        <v>281.52999999999997</v>
      </c>
      <c r="D422" s="1">
        <v>281.89</v>
      </c>
      <c r="E422" s="1">
        <v>280.39999999999998</v>
      </c>
      <c r="F422" s="1">
        <v>281.5</v>
      </c>
      <c r="G422" s="1">
        <f>testdata[[#This Row],[high]]-testdata[[#This Row],[low]]</f>
        <v>1.4900000000000091</v>
      </c>
      <c r="H422" s="1">
        <f>ABS(testdata[[#This Row],[high]]-F421)</f>
        <v>9.0000000000031832E-2</v>
      </c>
      <c r="I422" s="1">
        <f>ABS(testdata[[#This Row],[low]]-F421)</f>
        <v>1.5800000000000409</v>
      </c>
      <c r="J422" s="1">
        <f>MAX(testdata[[#This Row],[H-L]:[|L-pC|]])</f>
        <v>1.5800000000000409</v>
      </c>
      <c r="K422" s="10">
        <f>(K421*20+testdata[[#This Row],[TR]])/21</f>
        <v>1.9278897365553478</v>
      </c>
      <c r="L422" s="1">
        <f>testdata[[#This Row],[close]]+Multiplier*testdata[[#This Row],[ATR]]</f>
        <v>287.28366920966602</v>
      </c>
      <c r="M422" s="1">
        <f>testdata[[#This Row],[close]]-Multiplier*testdata[[#This Row],[ATR]]</f>
        <v>275.71633079033398</v>
      </c>
      <c r="N422" s="1">
        <f>IF(OR(testdata[[#This Row],[UpperE]]&lt;N421,F421&gt;N421),testdata[[#This Row],[UpperE]],N421)</f>
        <v>287.28366920966602</v>
      </c>
      <c r="O422" s="1">
        <f>IF(OR(testdata[[#This Row],[LowerE]]&gt;O421,F421&lt;O421),testdata[[#This Row],[LowerE]],O421)</f>
        <v>277.18907243116035</v>
      </c>
      <c r="P422" s="7">
        <f>IF(S421=N421,testdata[[#This Row],[Upper]],testdata[[#This Row],[Lower]])</f>
        <v>277.18907243116035</v>
      </c>
      <c r="Q422" s="7" t="e">
        <f>IF(testdata[[#This Row],[AtrStop]]=testdata[[#This Row],[Upper]],testdata[[#This Row],[Upper]],NA())</f>
        <v>#N/A</v>
      </c>
      <c r="R422" s="7">
        <f>IF(testdata[[#This Row],[AtrStop]]=testdata[[#This Row],[Lower]],testdata[[#This Row],[Lower]],NA())</f>
        <v>277.18907243116035</v>
      </c>
      <c r="S422" s="19">
        <f>IF(testdata[[#This Row],[close]]&lt;=testdata[[#This Row],[STpot]],testdata[[#This Row],[Upper]],testdata[[#This Row],[Lower]])</f>
        <v>277.18907243116035</v>
      </c>
      <c r="U422" s="2">
        <v>43347</v>
      </c>
      <c r="V422" s="7"/>
      <c r="W422" s="7">
        <v>277.18907243000001</v>
      </c>
      <c r="X422" s="19">
        <v>277.18907243000001</v>
      </c>
      <c r="Y422" t="str">
        <f t="shared" si="6"/>
        <v/>
      </c>
    </row>
    <row r="423" spans="1:25" x14ac:dyDescent="0.25">
      <c r="A423" s="5">
        <v>421</v>
      </c>
      <c r="B423" s="2">
        <v>43348</v>
      </c>
      <c r="C423" s="1">
        <v>281.11</v>
      </c>
      <c r="D423" s="1">
        <v>281.33</v>
      </c>
      <c r="E423" s="1">
        <v>279.63</v>
      </c>
      <c r="F423" s="1">
        <v>280.74</v>
      </c>
      <c r="G423" s="1">
        <f>testdata[[#This Row],[high]]-testdata[[#This Row],[low]]</f>
        <v>1.6999999999999886</v>
      </c>
      <c r="H423" s="1">
        <f>ABS(testdata[[#This Row],[high]]-F422)</f>
        <v>0.17000000000001592</v>
      </c>
      <c r="I423" s="1">
        <f>ABS(testdata[[#This Row],[low]]-F422)</f>
        <v>1.8700000000000045</v>
      </c>
      <c r="J423" s="1">
        <f>MAX(testdata[[#This Row],[H-L]:[|L-pC|]])</f>
        <v>1.8700000000000045</v>
      </c>
      <c r="K423" s="10">
        <f>(K422*20+testdata[[#This Row],[TR]])/21</f>
        <v>1.9251330824336645</v>
      </c>
      <c r="L423" s="1">
        <f>testdata[[#This Row],[close]]+Multiplier*testdata[[#This Row],[ATR]]</f>
        <v>286.51539924730099</v>
      </c>
      <c r="M423" s="1">
        <f>testdata[[#This Row],[close]]-Multiplier*testdata[[#This Row],[ATR]]</f>
        <v>274.96460075269903</v>
      </c>
      <c r="N423" s="1">
        <f>IF(OR(testdata[[#This Row],[UpperE]]&lt;N422,F422&gt;N422),testdata[[#This Row],[UpperE]],N422)</f>
        <v>286.51539924730099</v>
      </c>
      <c r="O423" s="1">
        <f>IF(OR(testdata[[#This Row],[LowerE]]&gt;O422,F422&lt;O422),testdata[[#This Row],[LowerE]],O422)</f>
        <v>277.18907243116035</v>
      </c>
      <c r="P423" s="7">
        <f>IF(S422=N422,testdata[[#This Row],[Upper]],testdata[[#This Row],[Lower]])</f>
        <v>277.18907243116035</v>
      </c>
      <c r="Q423" s="7" t="e">
        <f>IF(testdata[[#This Row],[AtrStop]]=testdata[[#This Row],[Upper]],testdata[[#This Row],[Upper]],NA())</f>
        <v>#N/A</v>
      </c>
      <c r="R423" s="7">
        <f>IF(testdata[[#This Row],[AtrStop]]=testdata[[#This Row],[Lower]],testdata[[#This Row],[Lower]],NA())</f>
        <v>277.18907243116035</v>
      </c>
      <c r="S423" s="19">
        <f>IF(testdata[[#This Row],[close]]&lt;=testdata[[#This Row],[STpot]],testdata[[#This Row],[Upper]],testdata[[#This Row],[Lower]])</f>
        <v>277.18907243116035</v>
      </c>
      <c r="U423" s="2">
        <v>43348</v>
      </c>
      <c r="V423" s="7"/>
      <c r="W423" s="7">
        <v>277.18907243000001</v>
      </c>
      <c r="X423" s="19">
        <v>277.18907243000001</v>
      </c>
      <c r="Y423" t="str">
        <f t="shared" si="6"/>
        <v/>
      </c>
    </row>
    <row r="424" spans="1:25" x14ac:dyDescent="0.25">
      <c r="A424" s="5">
        <v>422</v>
      </c>
      <c r="B424" s="2">
        <v>43349</v>
      </c>
      <c r="C424" s="1">
        <v>280.86</v>
      </c>
      <c r="D424" s="1">
        <v>281.19</v>
      </c>
      <c r="E424" s="1">
        <v>278.77</v>
      </c>
      <c r="F424" s="1">
        <v>279.89999999999998</v>
      </c>
      <c r="G424" s="1">
        <f>testdata[[#This Row],[high]]-testdata[[#This Row],[low]]</f>
        <v>2.4200000000000159</v>
      </c>
      <c r="H424" s="1">
        <f>ABS(testdata[[#This Row],[high]]-F423)</f>
        <v>0.44999999999998863</v>
      </c>
      <c r="I424" s="1">
        <f>ABS(testdata[[#This Row],[low]]-F423)</f>
        <v>1.9700000000000273</v>
      </c>
      <c r="J424" s="1">
        <f>MAX(testdata[[#This Row],[H-L]:[|L-pC|]])</f>
        <v>2.4200000000000159</v>
      </c>
      <c r="K424" s="10">
        <f>(K423*20+testdata[[#This Row],[TR]])/21</f>
        <v>1.9486981737463478</v>
      </c>
      <c r="L424" s="1">
        <f>testdata[[#This Row],[close]]+Multiplier*testdata[[#This Row],[ATR]]</f>
        <v>285.746094521239</v>
      </c>
      <c r="M424" s="1">
        <f>testdata[[#This Row],[close]]-Multiplier*testdata[[#This Row],[ATR]]</f>
        <v>274.05390547876095</v>
      </c>
      <c r="N424" s="1">
        <f>IF(OR(testdata[[#This Row],[UpperE]]&lt;N423,F423&gt;N423),testdata[[#This Row],[UpperE]],N423)</f>
        <v>285.746094521239</v>
      </c>
      <c r="O424" s="1">
        <f>IF(OR(testdata[[#This Row],[LowerE]]&gt;O423,F423&lt;O423),testdata[[#This Row],[LowerE]],O423)</f>
        <v>277.18907243116035</v>
      </c>
      <c r="P424" s="7">
        <f>IF(S423=N423,testdata[[#This Row],[Upper]],testdata[[#This Row],[Lower]])</f>
        <v>277.18907243116035</v>
      </c>
      <c r="Q424" s="7" t="e">
        <f>IF(testdata[[#This Row],[AtrStop]]=testdata[[#This Row],[Upper]],testdata[[#This Row],[Upper]],NA())</f>
        <v>#N/A</v>
      </c>
      <c r="R424" s="7">
        <f>IF(testdata[[#This Row],[AtrStop]]=testdata[[#This Row],[Lower]],testdata[[#This Row],[Lower]],NA())</f>
        <v>277.18907243116035</v>
      </c>
      <c r="S424" s="19">
        <f>IF(testdata[[#This Row],[close]]&lt;=testdata[[#This Row],[STpot]],testdata[[#This Row],[Upper]],testdata[[#This Row],[Lower]])</f>
        <v>277.18907243116035</v>
      </c>
      <c r="U424" s="2">
        <v>43349</v>
      </c>
      <c r="V424" s="7"/>
      <c r="W424" s="7">
        <v>277.18907243000001</v>
      </c>
      <c r="X424" s="19">
        <v>277.18907243000001</v>
      </c>
      <c r="Y424" t="str">
        <f t="shared" si="6"/>
        <v/>
      </c>
    </row>
    <row r="425" spans="1:25" x14ac:dyDescent="0.25">
      <c r="A425" s="5">
        <v>423</v>
      </c>
      <c r="B425" s="2">
        <v>43350</v>
      </c>
      <c r="C425" s="1">
        <v>278.75</v>
      </c>
      <c r="D425" s="1">
        <v>280.42</v>
      </c>
      <c r="E425" s="1">
        <v>278.49</v>
      </c>
      <c r="F425" s="1">
        <v>279.35000000000002</v>
      </c>
      <c r="G425" s="1">
        <f>testdata[[#This Row],[high]]-testdata[[#This Row],[low]]</f>
        <v>1.9300000000000068</v>
      </c>
      <c r="H425" s="1">
        <f>ABS(testdata[[#This Row],[high]]-F424)</f>
        <v>0.52000000000003865</v>
      </c>
      <c r="I425" s="1">
        <f>ABS(testdata[[#This Row],[low]]-F424)</f>
        <v>1.4099999999999682</v>
      </c>
      <c r="J425" s="1">
        <f>MAX(testdata[[#This Row],[H-L]:[|L-pC|]])</f>
        <v>1.9300000000000068</v>
      </c>
      <c r="K425" s="10">
        <f>(K424*20+testdata[[#This Row],[TR]])/21</f>
        <v>1.9478077845203314</v>
      </c>
      <c r="L425" s="1">
        <f>testdata[[#This Row],[close]]+Multiplier*testdata[[#This Row],[ATR]]</f>
        <v>285.193423353561</v>
      </c>
      <c r="M425" s="1">
        <f>testdata[[#This Row],[close]]-Multiplier*testdata[[#This Row],[ATR]]</f>
        <v>273.50657664643904</v>
      </c>
      <c r="N425" s="1">
        <f>IF(OR(testdata[[#This Row],[UpperE]]&lt;N424,F424&gt;N424),testdata[[#This Row],[UpperE]],N424)</f>
        <v>285.193423353561</v>
      </c>
      <c r="O425" s="1">
        <f>IF(OR(testdata[[#This Row],[LowerE]]&gt;O424,F424&lt;O424),testdata[[#This Row],[LowerE]],O424)</f>
        <v>277.18907243116035</v>
      </c>
      <c r="P425" s="7">
        <f>IF(S424=N424,testdata[[#This Row],[Upper]],testdata[[#This Row],[Lower]])</f>
        <v>277.18907243116035</v>
      </c>
      <c r="Q425" s="7" t="e">
        <f>IF(testdata[[#This Row],[AtrStop]]=testdata[[#This Row],[Upper]],testdata[[#This Row],[Upper]],NA())</f>
        <v>#N/A</v>
      </c>
      <c r="R425" s="7">
        <f>IF(testdata[[#This Row],[AtrStop]]=testdata[[#This Row],[Lower]],testdata[[#This Row],[Lower]],NA())</f>
        <v>277.18907243116035</v>
      </c>
      <c r="S425" s="19">
        <f>IF(testdata[[#This Row],[close]]&lt;=testdata[[#This Row],[STpot]],testdata[[#This Row],[Upper]],testdata[[#This Row],[Lower]])</f>
        <v>277.18907243116035</v>
      </c>
      <c r="U425" s="2">
        <v>43350</v>
      </c>
      <c r="V425" s="7"/>
      <c r="W425" s="7">
        <v>277.18907243000001</v>
      </c>
      <c r="X425" s="19">
        <v>277.18907243000001</v>
      </c>
      <c r="Y425" t="str">
        <f t="shared" si="6"/>
        <v/>
      </c>
    </row>
    <row r="426" spans="1:25" x14ac:dyDescent="0.25">
      <c r="A426" s="5">
        <v>424</v>
      </c>
      <c r="B426" s="2">
        <v>43353</v>
      </c>
      <c r="C426" s="1">
        <v>280.45999999999998</v>
      </c>
      <c r="D426" s="1">
        <v>280.75</v>
      </c>
      <c r="E426" s="1">
        <v>279.62</v>
      </c>
      <c r="F426" s="1">
        <v>279.83999999999997</v>
      </c>
      <c r="G426" s="1">
        <f>testdata[[#This Row],[high]]-testdata[[#This Row],[low]]</f>
        <v>1.1299999999999955</v>
      </c>
      <c r="H426" s="1">
        <f>ABS(testdata[[#This Row],[high]]-F425)</f>
        <v>1.3999999999999773</v>
      </c>
      <c r="I426" s="1">
        <f>ABS(testdata[[#This Row],[low]]-F425)</f>
        <v>0.26999999999998181</v>
      </c>
      <c r="J426" s="1">
        <f>MAX(testdata[[#This Row],[H-L]:[|L-pC|]])</f>
        <v>1.3999999999999773</v>
      </c>
      <c r="K426" s="10">
        <f>(K425*20+testdata[[#This Row],[TR]])/21</f>
        <v>1.9217216995431718</v>
      </c>
      <c r="L426" s="1">
        <f>testdata[[#This Row],[close]]+Multiplier*testdata[[#This Row],[ATR]]</f>
        <v>285.60516509862947</v>
      </c>
      <c r="M426" s="1">
        <f>testdata[[#This Row],[close]]-Multiplier*testdata[[#This Row],[ATR]]</f>
        <v>274.07483490137048</v>
      </c>
      <c r="N426" s="1">
        <f>IF(OR(testdata[[#This Row],[UpperE]]&lt;N425,F425&gt;N425),testdata[[#This Row],[UpperE]],N425)</f>
        <v>285.193423353561</v>
      </c>
      <c r="O426" s="1">
        <f>IF(OR(testdata[[#This Row],[LowerE]]&gt;O425,F425&lt;O425),testdata[[#This Row],[LowerE]],O425)</f>
        <v>277.18907243116035</v>
      </c>
      <c r="P426" s="7">
        <f>IF(S425=N425,testdata[[#This Row],[Upper]],testdata[[#This Row],[Lower]])</f>
        <v>277.18907243116035</v>
      </c>
      <c r="Q426" s="7" t="e">
        <f>IF(testdata[[#This Row],[AtrStop]]=testdata[[#This Row],[Upper]],testdata[[#This Row],[Upper]],NA())</f>
        <v>#N/A</v>
      </c>
      <c r="R426" s="7">
        <f>IF(testdata[[#This Row],[AtrStop]]=testdata[[#This Row],[Lower]],testdata[[#This Row],[Lower]],NA())</f>
        <v>277.18907243116035</v>
      </c>
      <c r="S426" s="19">
        <f>IF(testdata[[#This Row],[close]]&lt;=testdata[[#This Row],[STpot]],testdata[[#This Row],[Upper]],testdata[[#This Row],[Lower]])</f>
        <v>277.18907243116035</v>
      </c>
      <c r="U426" s="2">
        <v>43353</v>
      </c>
      <c r="V426" s="7"/>
      <c r="W426" s="7">
        <v>277.18907243000001</v>
      </c>
      <c r="X426" s="19">
        <v>277.18907243000001</v>
      </c>
      <c r="Y426" t="str">
        <f t="shared" si="6"/>
        <v/>
      </c>
    </row>
    <row r="427" spans="1:25" x14ac:dyDescent="0.25">
      <c r="A427" s="5">
        <v>425</v>
      </c>
      <c r="B427" s="2">
        <v>43354</v>
      </c>
      <c r="C427" s="1">
        <v>279.13</v>
      </c>
      <c r="D427" s="1">
        <v>281.25</v>
      </c>
      <c r="E427" s="1">
        <v>278.75</v>
      </c>
      <c r="F427" s="1">
        <v>280.76</v>
      </c>
      <c r="G427" s="1">
        <f>testdata[[#This Row],[high]]-testdata[[#This Row],[low]]</f>
        <v>2.5</v>
      </c>
      <c r="H427" s="1">
        <f>ABS(testdata[[#This Row],[high]]-F426)</f>
        <v>1.410000000000025</v>
      </c>
      <c r="I427" s="1">
        <f>ABS(testdata[[#This Row],[low]]-F426)</f>
        <v>1.089999999999975</v>
      </c>
      <c r="J427" s="1">
        <f>MAX(testdata[[#This Row],[H-L]:[|L-pC|]])</f>
        <v>2.5</v>
      </c>
      <c r="K427" s="10">
        <f>(K426*20+testdata[[#This Row],[TR]])/21</f>
        <v>1.9492587614696877</v>
      </c>
      <c r="L427" s="1">
        <f>testdata[[#This Row],[close]]+Multiplier*testdata[[#This Row],[ATR]]</f>
        <v>286.60777628440906</v>
      </c>
      <c r="M427" s="1">
        <f>testdata[[#This Row],[close]]-Multiplier*testdata[[#This Row],[ATR]]</f>
        <v>274.91222371559093</v>
      </c>
      <c r="N427" s="1">
        <f>IF(OR(testdata[[#This Row],[UpperE]]&lt;N426,F426&gt;N426),testdata[[#This Row],[UpperE]],N426)</f>
        <v>285.193423353561</v>
      </c>
      <c r="O427" s="1">
        <f>IF(OR(testdata[[#This Row],[LowerE]]&gt;O426,F426&lt;O426),testdata[[#This Row],[LowerE]],O426)</f>
        <v>277.18907243116035</v>
      </c>
      <c r="P427" s="7">
        <f>IF(S426=N426,testdata[[#This Row],[Upper]],testdata[[#This Row],[Lower]])</f>
        <v>277.18907243116035</v>
      </c>
      <c r="Q427" s="7" t="e">
        <f>IF(testdata[[#This Row],[AtrStop]]=testdata[[#This Row],[Upper]],testdata[[#This Row],[Upper]],NA())</f>
        <v>#N/A</v>
      </c>
      <c r="R427" s="7">
        <f>IF(testdata[[#This Row],[AtrStop]]=testdata[[#This Row],[Lower]],testdata[[#This Row],[Lower]],NA())</f>
        <v>277.18907243116035</v>
      </c>
      <c r="S427" s="19">
        <f>IF(testdata[[#This Row],[close]]&lt;=testdata[[#This Row],[STpot]],testdata[[#This Row],[Upper]],testdata[[#This Row],[Lower]])</f>
        <v>277.18907243116035</v>
      </c>
      <c r="U427" s="2">
        <v>43354</v>
      </c>
      <c r="V427" s="7"/>
      <c r="W427" s="7">
        <v>277.18907243000001</v>
      </c>
      <c r="X427" s="19">
        <v>277.18907243000001</v>
      </c>
      <c r="Y427" t="str">
        <f t="shared" si="6"/>
        <v/>
      </c>
    </row>
    <row r="428" spans="1:25" x14ac:dyDescent="0.25">
      <c r="A428" s="5">
        <v>426</v>
      </c>
      <c r="B428" s="2">
        <v>43355</v>
      </c>
      <c r="C428" s="1">
        <v>280.77</v>
      </c>
      <c r="D428" s="1">
        <v>281.49</v>
      </c>
      <c r="E428" s="1">
        <v>279.95999999999998</v>
      </c>
      <c r="F428" s="1">
        <v>280.83</v>
      </c>
      <c r="G428" s="1">
        <f>testdata[[#This Row],[high]]-testdata[[#This Row],[low]]</f>
        <v>1.5300000000000296</v>
      </c>
      <c r="H428" s="1">
        <f>ABS(testdata[[#This Row],[high]]-F427)</f>
        <v>0.73000000000001819</v>
      </c>
      <c r="I428" s="1">
        <f>ABS(testdata[[#This Row],[low]]-F427)</f>
        <v>0.80000000000001137</v>
      </c>
      <c r="J428" s="1">
        <f>MAX(testdata[[#This Row],[H-L]:[|L-pC|]])</f>
        <v>1.5300000000000296</v>
      </c>
      <c r="K428" s="10">
        <f>(K427*20+testdata[[#This Row],[TR]])/21</f>
        <v>1.9292940585425611</v>
      </c>
      <c r="L428" s="1">
        <f>testdata[[#This Row],[close]]+Multiplier*testdata[[#This Row],[ATR]]</f>
        <v>286.61788217562764</v>
      </c>
      <c r="M428" s="1">
        <f>testdata[[#This Row],[close]]-Multiplier*testdata[[#This Row],[ATR]]</f>
        <v>275.04211782437233</v>
      </c>
      <c r="N428" s="1">
        <f>IF(OR(testdata[[#This Row],[UpperE]]&lt;N427,F427&gt;N427),testdata[[#This Row],[UpperE]],N427)</f>
        <v>285.193423353561</v>
      </c>
      <c r="O428" s="1">
        <f>IF(OR(testdata[[#This Row],[LowerE]]&gt;O427,F427&lt;O427),testdata[[#This Row],[LowerE]],O427)</f>
        <v>277.18907243116035</v>
      </c>
      <c r="P428" s="7">
        <f>IF(S427=N427,testdata[[#This Row],[Upper]],testdata[[#This Row],[Lower]])</f>
        <v>277.18907243116035</v>
      </c>
      <c r="Q428" s="7" t="e">
        <f>IF(testdata[[#This Row],[AtrStop]]=testdata[[#This Row],[Upper]],testdata[[#This Row],[Upper]],NA())</f>
        <v>#N/A</v>
      </c>
      <c r="R428" s="7">
        <f>IF(testdata[[#This Row],[AtrStop]]=testdata[[#This Row],[Lower]],testdata[[#This Row],[Lower]],NA())</f>
        <v>277.18907243116035</v>
      </c>
      <c r="S428" s="19">
        <f>IF(testdata[[#This Row],[close]]&lt;=testdata[[#This Row],[STpot]],testdata[[#This Row],[Upper]],testdata[[#This Row],[Lower]])</f>
        <v>277.18907243116035</v>
      </c>
      <c r="U428" s="2">
        <v>43355</v>
      </c>
      <c r="V428" s="7"/>
      <c r="W428" s="7">
        <v>277.18907243000001</v>
      </c>
      <c r="X428" s="19">
        <v>277.18907243000001</v>
      </c>
      <c r="Y428" t="str">
        <f t="shared" si="6"/>
        <v/>
      </c>
    </row>
    <row r="429" spans="1:25" x14ac:dyDescent="0.25">
      <c r="A429" s="5">
        <v>427</v>
      </c>
      <c r="B429" s="2">
        <v>43356</v>
      </c>
      <c r="C429" s="1">
        <v>281.99</v>
      </c>
      <c r="D429" s="1">
        <v>282.69</v>
      </c>
      <c r="E429" s="1">
        <v>281.68</v>
      </c>
      <c r="F429" s="1">
        <v>282.49</v>
      </c>
      <c r="G429" s="1">
        <f>testdata[[#This Row],[high]]-testdata[[#This Row],[low]]</f>
        <v>1.0099999999999909</v>
      </c>
      <c r="H429" s="1">
        <f>ABS(testdata[[#This Row],[high]]-F428)</f>
        <v>1.8600000000000136</v>
      </c>
      <c r="I429" s="1">
        <f>ABS(testdata[[#This Row],[low]]-F428)</f>
        <v>0.85000000000002274</v>
      </c>
      <c r="J429" s="1">
        <f>MAX(testdata[[#This Row],[H-L]:[|L-pC|]])</f>
        <v>1.8600000000000136</v>
      </c>
      <c r="K429" s="10">
        <f>(K428*20+testdata[[#This Row],[TR]])/21</f>
        <v>1.9259943414691065</v>
      </c>
      <c r="L429" s="1">
        <f>testdata[[#This Row],[close]]+Multiplier*testdata[[#This Row],[ATR]]</f>
        <v>288.26798302440733</v>
      </c>
      <c r="M429" s="1">
        <f>testdata[[#This Row],[close]]-Multiplier*testdata[[#This Row],[ATR]]</f>
        <v>276.71201697559269</v>
      </c>
      <c r="N429" s="1">
        <f>IF(OR(testdata[[#This Row],[UpperE]]&lt;N428,F428&gt;N428),testdata[[#This Row],[UpperE]],N428)</f>
        <v>285.193423353561</v>
      </c>
      <c r="O429" s="1">
        <f>IF(OR(testdata[[#This Row],[LowerE]]&gt;O428,F428&lt;O428),testdata[[#This Row],[LowerE]],O428)</f>
        <v>277.18907243116035</v>
      </c>
      <c r="P429" s="7">
        <f>IF(S428=N428,testdata[[#This Row],[Upper]],testdata[[#This Row],[Lower]])</f>
        <v>277.18907243116035</v>
      </c>
      <c r="Q429" s="7" t="e">
        <f>IF(testdata[[#This Row],[AtrStop]]=testdata[[#This Row],[Upper]],testdata[[#This Row],[Upper]],NA())</f>
        <v>#N/A</v>
      </c>
      <c r="R429" s="7">
        <f>IF(testdata[[#This Row],[AtrStop]]=testdata[[#This Row],[Lower]],testdata[[#This Row],[Lower]],NA())</f>
        <v>277.18907243116035</v>
      </c>
      <c r="S429" s="19">
        <f>IF(testdata[[#This Row],[close]]&lt;=testdata[[#This Row],[STpot]],testdata[[#This Row],[Upper]],testdata[[#This Row],[Lower]])</f>
        <v>277.18907243116035</v>
      </c>
      <c r="U429" s="2">
        <v>43356</v>
      </c>
      <c r="V429" s="7"/>
      <c r="W429" s="7">
        <v>277.18907243000001</v>
      </c>
      <c r="X429" s="19">
        <v>277.18907243000001</v>
      </c>
      <c r="Y429" t="str">
        <f t="shared" si="6"/>
        <v/>
      </c>
    </row>
    <row r="430" spans="1:25" x14ac:dyDescent="0.25">
      <c r="A430" s="5">
        <v>428</v>
      </c>
      <c r="B430" s="2">
        <v>43357</v>
      </c>
      <c r="C430" s="1">
        <v>282.70999999999998</v>
      </c>
      <c r="D430" s="1">
        <v>282.92</v>
      </c>
      <c r="E430" s="1">
        <v>281.68</v>
      </c>
      <c r="F430" s="1">
        <v>282.54000000000002</v>
      </c>
      <c r="G430" s="1">
        <f>testdata[[#This Row],[high]]-testdata[[#This Row],[low]]</f>
        <v>1.2400000000000091</v>
      </c>
      <c r="H430" s="1">
        <f>ABS(testdata[[#This Row],[high]]-F429)</f>
        <v>0.43000000000000682</v>
      </c>
      <c r="I430" s="1">
        <f>ABS(testdata[[#This Row],[low]]-F429)</f>
        <v>0.81000000000000227</v>
      </c>
      <c r="J430" s="1">
        <f>MAX(testdata[[#This Row],[H-L]:[|L-pC|]])</f>
        <v>1.2400000000000091</v>
      </c>
      <c r="K430" s="10">
        <f>(K429*20+testdata[[#This Row],[TR]])/21</f>
        <v>1.8933279442562925</v>
      </c>
      <c r="L430" s="1">
        <f>testdata[[#This Row],[close]]+Multiplier*testdata[[#This Row],[ATR]]</f>
        <v>288.21998383276889</v>
      </c>
      <c r="M430" s="1">
        <f>testdata[[#This Row],[close]]-Multiplier*testdata[[#This Row],[ATR]]</f>
        <v>276.86001616723115</v>
      </c>
      <c r="N430" s="1">
        <f>IF(OR(testdata[[#This Row],[UpperE]]&lt;N429,F429&gt;N429),testdata[[#This Row],[UpperE]],N429)</f>
        <v>285.193423353561</v>
      </c>
      <c r="O430" s="1">
        <f>IF(OR(testdata[[#This Row],[LowerE]]&gt;O429,F429&lt;O429),testdata[[#This Row],[LowerE]],O429)</f>
        <v>277.18907243116035</v>
      </c>
      <c r="P430" s="7">
        <f>IF(S429=N429,testdata[[#This Row],[Upper]],testdata[[#This Row],[Lower]])</f>
        <v>277.18907243116035</v>
      </c>
      <c r="Q430" s="7" t="e">
        <f>IF(testdata[[#This Row],[AtrStop]]=testdata[[#This Row],[Upper]],testdata[[#This Row],[Upper]],NA())</f>
        <v>#N/A</v>
      </c>
      <c r="R430" s="7">
        <f>IF(testdata[[#This Row],[AtrStop]]=testdata[[#This Row],[Lower]],testdata[[#This Row],[Lower]],NA())</f>
        <v>277.18907243116035</v>
      </c>
      <c r="S430" s="19">
        <f>IF(testdata[[#This Row],[close]]&lt;=testdata[[#This Row],[STpot]],testdata[[#This Row],[Upper]],testdata[[#This Row],[Lower]])</f>
        <v>277.18907243116035</v>
      </c>
      <c r="U430" s="2">
        <v>43357</v>
      </c>
      <c r="V430" s="7"/>
      <c r="W430" s="7">
        <v>277.18907243000001</v>
      </c>
      <c r="X430" s="19">
        <v>277.18907243000001</v>
      </c>
      <c r="Y430" t="str">
        <f t="shared" si="6"/>
        <v/>
      </c>
    </row>
    <row r="431" spans="1:25" x14ac:dyDescent="0.25">
      <c r="A431" s="5">
        <v>429</v>
      </c>
      <c r="B431" s="2">
        <v>43360</v>
      </c>
      <c r="C431" s="1">
        <v>282.48</v>
      </c>
      <c r="D431" s="1">
        <v>282.52</v>
      </c>
      <c r="E431" s="1">
        <v>280.74</v>
      </c>
      <c r="F431" s="1">
        <v>281.04000000000002</v>
      </c>
      <c r="G431" s="1">
        <f>testdata[[#This Row],[high]]-testdata[[#This Row],[low]]</f>
        <v>1.7799999999999727</v>
      </c>
      <c r="H431" s="1">
        <f>ABS(testdata[[#This Row],[high]]-F430)</f>
        <v>2.0000000000038654E-2</v>
      </c>
      <c r="I431" s="1">
        <f>ABS(testdata[[#This Row],[low]]-F430)</f>
        <v>1.8000000000000114</v>
      </c>
      <c r="J431" s="1">
        <f>MAX(testdata[[#This Row],[H-L]:[|L-pC|]])</f>
        <v>1.8000000000000114</v>
      </c>
      <c r="K431" s="10">
        <f>(K430*20+testdata[[#This Row],[TR]])/21</f>
        <v>1.8888837564345646</v>
      </c>
      <c r="L431" s="1">
        <f>testdata[[#This Row],[close]]+Multiplier*testdata[[#This Row],[ATR]]</f>
        <v>286.70665126930373</v>
      </c>
      <c r="M431" s="1">
        <f>testdata[[#This Row],[close]]-Multiplier*testdata[[#This Row],[ATR]]</f>
        <v>275.37334873069631</v>
      </c>
      <c r="N431" s="1">
        <f>IF(OR(testdata[[#This Row],[UpperE]]&lt;N430,F430&gt;N430),testdata[[#This Row],[UpperE]],N430)</f>
        <v>285.193423353561</v>
      </c>
      <c r="O431" s="1">
        <f>IF(OR(testdata[[#This Row],[LowerE]]&gt;O430,F430&lt;O430),testdata[[#This Row],[LowerE]],O430)</f>
        <v>277.18907243116035</v>
      </c>
      <c r="P431" s="7">
        <f>IF(S430=N430,testdata[[#This Row],[Upper]],testdata[[#This Row],[Lower]])</f>
        <v>277.18907243116035</v>
      </c>
      <c r="Q431" s="7" t="e">
        <f>IF(testdata[[#This Row],[AtrStop]]=testdata[[#This Row],[Upper]],testdata[[#This Row],[Upper]],NA())</f>
        <v>#N/A</v>
      </c>
      <c r="R431" s="7">
        <f>IF(testdata[[#This Row],[AtrStop]]=testdata[[#This Row],[Lower]],testdata[[#This Row],[Lower]],NA())</f>
        <v>277.18907243116035</v>
      </c>
      <c r="S431" s="19">
        <f>IF(testdata[[#This Row],[close]]&lt;=testdata[[#This Row],[STpot]],testdata[[#This Row],[Upper]],testdata[[#This Row],[Lower]])</f>
        <v>277.18907243116035</v>
      </c>
      <c r="U431" s="2">
        <v>43360</v>
      </c>
      <c r="V431" s="7"/>
      <c r="W431" s="7">
        <v>277.18907243000001</v>
      </c>
      <c r="X431" s="19">
        <v>277.18907243000001</v>
      </c>
      <c r="Y431" t="str">
        <f t="shared" si="6"/>
        <v/>
      </c>
    </row>
    <row r="432" spans="1:25" x14ac:dyDescent="0.25">
      <c r="A432" s="5">
        <v>430</v>
      </c>
      <c r="B432" s="2">
        <v>43361</v>
      </c>
      <c r="C432" s="1">
        <v>281.27999999999997</v>
      </c>
      <c r="D432" s="1">
        <v>283.22000000000003</v>
      </c>
      <c r="E432" s="1">
        <v>281.25</v>
      </c>
      <c r="F432" s="1">
        <v>282.57</v>
      </c>
      <c r="G432" s="1">
        <f>testdata[[#This Row],[high]]-testdata[[#This Row],[low]]</f>
        <v>1.9700000000000273</v>
      </c>
      <c r="H432" s="1">
        <f>ABS(testdata[[#This Row],[high]]-F431)</f>
        <v>2.1800000000000068</v>
      </c>
      <c r="I432" s="1">
        <f>ABS(testdata[[#This Row],[low]]-F431)</f>
        <v>0.20999999999997954</v>
      </c>
      <c r="J432" s="1">
        <f>MAX(testdata[[#This Row],[H-L]:[|L-pC|]])</f>
        <v>2.1800000000000068</v>
      </c>
      <c r="K432" s="10">
        <f>(K431*20+testdata[[#This Row],[TR]])/21</f>
        <v>1.9027464346995857</v>
      </c>
      <c r="L432" s="1">
        <f>testdata[[#This Row],[close]]+Multiplier*testdata[[#This Row],[ATR]]</f>
        <v>288.27823930409875</v>
      </c>
      <c r="M432" s="1">
        <f>testdata[[#This Row],[close]]-Multiplier*testdata[[#This Row],[ATR]]</f>
        <v>276.86176069590124</v>
      </c>
      <c r="N432" s="1">
        <f>IF(OR(testdata[[#This Row],[UpperE]]&lt;N431,F431&gt;N431),testdata[[#This Row],[UpperE]],N431)</f>
        <v>285.193423353561</v>
      </c>
      <c r="O432" s="1">
        <f>IF(OR(testdata[[#This Row],[LowerE]]&gt;O431,F431&lt;O431),testdata[[#This Row],[LowerE]],O431)</f>
        <v>277.18907243116035</v>
      </c>
      <c r="P432" s="7">
        <f>IF(S431=N431,testdata[[#This Row],[Upper]],testdata[[#This Row],[Lower]])</f>
        <v>277.18907243116035</v>
      </c>
      <c r="Q432" s="7" t="e">
        <f>IF(testdata[[#This Row],[AtrStop]]=testdata[[#This Row],[Upper]],testdata[[#This Row],[Upper]],NA())</f>
        <v>#N/A</v>
      </c>
      <c r="R432" s="7">
        <f>IF(testdata[[#This Row],[AtrStop]]=testdata[[#This Row],[Lower]],testdata[[#This Row],[Lower]],NA())</f>
        <v>277.18907243116035</v>
      </c>
      <c r="S432" s="19">
        <f>IF(testdata[[#This Row],[close]]&lt;=testdata[[#This Row],[STpot]],testdata[[#This Row],[Upper]],testdata[[#This Row],[Lower]])</f>
        <v>277.18907243116035</v>
      </c>
      <c r="U432" s="2">
        <v>43361</v>
      </c>
      <c r="V432" s="7"/>
      <c r="W432" s="7">
        <v>277.18907243000001</v>
      </c>
      <c r="X432" s="19">
        <v>277.18907243000001</v>
      </c>
      <c r="Y432" t="str">
        <f t="shared" si="6"/>
        <v/>
      </c>
    </row>
    <row r="433" spans="1:25" x14ac:dyDescent="0.25">
      <c r="A433" s="5">
        <v>431</v>
      </c>
      <c r="B433" s="2">
        <v>43362</v>
      </c>
      <c r="C433" s="1">
        <v>282.63</v>
      </c>
      <c r="D433" s="1">
        <v>283.33</v>
      </c>
      <c r="E433" s="1">
        <v>282.48</v>
      </c>
      <c r="F433" s="1">
        <v>282.87</v>
      </c>
      <c r="G433" s="1">
        <f>testdata[[#This Row],[high]]-testdata[[#This Row],[low]]</f>
        <v>0.84999999999996589</v>
      </c>
      <c r="H433" s="1">
        <f>ABS(testdata[[#This Row],[high]]-F432)</f>
        <v>0.75999999999999091</v>
      </c>
      <c r="I433" s="1">
        <f>ABS(testdata[[#This Row],[low]]-F432)</f>
        <v>8.9999999999974989E-2</v>
      </c>
      <c r="J433" s="1">
        <f>MAX(testdata[[#This Row],[H-L]:[|L-pC|]])</f>
        <v>0.84999999999996589</v>
      </c>
      <c r="K433" s="10">
        <f>(K432*20+testdata[[#This Row],[TR]])/21</f>
        <v>1.8526156520948418</v>
      </c>
      <c r="L433" s="1">
        <f>testdata[[#This Row],[close]]+Multiplier*testdata[[#This Row],[ATR]]</f>
        <v>288.42784695628455</v>
      </c>
      <c r="M433" s="1">
        <f>testdata[[#This Row],[close]]-Multiplier*testdata[[#This Row],[ATR]]</f>
        <v>277.31215304371545</v>
      </c>
      <c r="N433" s="1">
        <f>IF(OR(testdata[[#This Row],[UpperE]]&lt;N432,F432&gt;N432),testdata[[#This Row],[UpperE]],N432)</f>
        <v>285.193423353561</v>
      </c>
      <c r="O433" s="1">
        <f>IF(OR(testdata[[#This Row],[LowerE]]&gt;O432,F432&lt;O432),testdata[[#This Row],[LowerE]],O432)</f>
        <v>277.31215304371545</v>
      </c>
      <c r="P433" s="7">
        <f>IF(S432=N432,testdata[[#This Row],[Upper]],testdata[[#This Row],[Lower]])</f>
        <v>277.31215304371545</v>
      </c>
      <c r="Q433" s="7" t="e">
        <f>IF(testdata[[#This Row],[AtrStop]]=testdata[[#This Row],[Upper]],testdata[[#This Row],[Upper]],NA())</f>
        <v>#N/A</v>
      </c>
      <c r="R433" s="7">
        <f>IF(testdata[[#This Row],[AtrStop]]=testdata[[#This Row],[Lower]],testdata[[#This Row],[Lower]],NA())</f>
        <v>277.31215304371545</v>
      </c>
      <c r="S433" s="19">
        <f>IF(testdata[[#This Row],[close]]&lt;=testdata[[#This Row],[STpot]],testdata[[#This Row],[Upper]],testdata[[#This Row],[Lower]])</f>
        <v>277.31215304371545</v>
      </c>
      <c r="U433" s="2">
        <v>43362</v>
      </c>
      <c r="V433" s="7"/>
      <c r="W433" s="7">
        <v>277.31215304</v>
      </c>
      <c r="X433" s="19">
        <v>277.31215304</v>
      </c>
      <c r="Y433" t="str">
        <f t="shared" si="6"/>
        <v/>
      </c>
    </row>
    <row r="434" spans="1:25" x14ac:dyDescent="0.25">
      <c r="A434" s="5">
        <v>432</v>
      </c>
      <c r="B434" s="2">
        <v>43363</v>
      </c>
      <c r="C434" s="1">
        <v>284.25</v>
      </c>
      <c r="D434" s="1">
        <v>285.51</v>
      </c>
      <c r="E434" s="1">
        <v>282.88</v>
      </c>
      <c r="F434" s="1">
        <v>285.16000000000003</v>
      </c>
      <c r="G434" s="1">
        <f>testdata[[#This Row],[high]]-testdata[[#This Row],[low]]</f>
        <v>2.6299999999999955</v>
      </c>
      <c r="H434" s="1">
        <f>ABS(testdata[[#This Row],[high]]-F433)</f>
        <v>2.6399999999999864</v>
      </c>
      <c r="I434" s="1">
        <f>ABS(testdata[[#This Row],[low]]-F433)</f>
        <v>9.9999999999909051E-3</v>
      </c>
      <c r="J434" s="1">
        <f>MAX(testdata[[#This Row],[H-L]:[|L-pC|]])</f>
        <v>2.6399999999999864</v>
      </c>
      <c r="K434" s="10">
        <f>(K433*20+testdata[[#This Row],[TR]])/21</f>
        <v>1.8901101448522297</v>
      </c>
      <c r="L434" s="1">
        <f>testdata[[#This Row],[close]]+Multiplier*testdata[[#This Row],[ATR]]</f>
        <v>290.83033043455669</v>
      </c>
      <c r="M434" s="1">
        <f>testdata[[#This Row],[close]]-Multiplier*testdata[[#This Row],[ATR]]</f>
        <v>279.48966956544336</v>
      </c>
      <c r="N434" s="1">
        <f>IF(OR(testdata[[#This Row],[UpperE]]&lt;N433,F433&gt;N433),testdata[[#This Row],[UpperE]],N433)</f>
        <v>285.193423353561</v>
      </c>
      <c r="O434" s="1">
        <f>IF(OR(testdata[[#This Row],[LowerE]]&gt;O433,F433&lt;O433),testdata[[#This Row],[LowerE]],O433)</f>
        <v>279.48966956544336</v>
      </c>
      <c r="P434" s="7">
        <f>IF(S433=N433,testdata[[#This Row],[Upper]],testdata[[#This Row],[Lower]])</f>
        <v>279.48966956544336</v>
      </c>
      <c r="Q434" s="7" t="e">
        <f>IF(testdata[[#This Row],[AtrStop]]=testdata[[#This Row],[Upper]],testdata[[#This Row],[Upper]],NA())</f>
        <v>#N/A</v>
      </c>
      <c r="R434" s="7">
        <f>IF(testdata[[#This Row],[AtrStop]]=testdata[[#This Row],[Lower]],testdata[[#This Row],[Lower]],NA())</f>
        <v>279.48966956544336</v>
      </c>
      <c r="S434" s="19">
        <f>IF(testdata[[#This Row],[close]]&lt;=testdata[[#This Row],[STpot]],testdata[[#This Row],[Upper]],testdata[[#This Row],[Lower]])</f>
        <v>279.48966956544336</v>
      </c>
      <c r="U434" s="2">
        <v>43363</v>
      </c>
      <c r="V434" s="7"/>
      <c r="W434" s="7">
        <v>279.48966956999999</v>
      </c>
      <c r="X434" s="19">
        <v>279.48966956999999</v>
      </c>
      <c r="Y434" t="str">
        <f t="shared" si="6"/>
        <v/>
      </c>
    </row>
    <row r="435" spans="1:25" x14ac:dyDescent="0.25">
      <c r="A435" s="5">
        <v>433</v>
      </c>
      <c r="B435" s="2">
        <v>43364</v>
      </c>
      <c r="C435" s="1">
        <v>285.97000000000003</v>
      </c>
      <c r="D435" s="1">
        <v>286.10000000000002</v>
      </c>
      <c r="E435" s="1">
        <v>284.72000000000003</v>
      </c>
      <c r="F435" s="1">
        <v>284.89999999999998</v>
      </c>
      <c r="G435" s="1">
        <f>testdata[[#This Row],[high]]-testdata[[#This Row],[low]]</f>
        <v>1.3799999999999955</v>
      </c>
      <c r="H435" s="1">
        <f>ABS(testdata[[#This Row],[high]]-F434)</f>
        <v>0.93999999999999773</v>
      </c>
      <c r="I435" s="1">
        <f>ABS(testdata[[#This Row],[low]]-F434)</f>
        <v>0.43999999999999773</v>
      </c>
      <c r="J435" s="1">
        <f>MAX(testdata[[#This Row],[H-L]:[|L-pC|]])</f>
        <v>1.3799999999999955</v>
      </c>
      <c r="K435" s="10">
        <f>(K434*20+testdata[[#This Row],[TR]])/21</f>
        <v>1.865819185573552</v>
      </c>
      <c r="L435" s="1">
        <f>testdata[[#This Row],[close]]+Multiplier*testdata[[#This Row],[ATR]]</f>
        <v>290.49745755672063</v>
      </c>
      <c r="M435" s="1">
        <f>testdata[[#This Row],[close]]-Multiplier*testdata[[#This Row],[ATR]]</f>
        <v>279.30254244327932</v>
      </c>
      <c r="N435" s="1">
        <f>IF(OR(testdata[[#This Row],[UpperE]]&lt;N434,F434&gt;N434),testdata[[#This Row],[UpperE]],N434)</f>
        <v>285.193423353561</v>
      </c>
      <c r="O435" s="1">
        <f>IF(OR(testdata[[#This Row],[LowerE]]&gt;O434,F434&lt;O434),testdata[[#This Row],[LowerE]],O434)</f>
        <v>279.48966956544336</v>
      </c>
      <c r="P435" s="7">
        <f>IF(S434=N434,testdata[[#This Row],[Upper]],testdata[[#This Row],[Lower]])</f>
        <v>279.48966956544336</v>
      </c>
      <c r="Q435" s="7" t="e">
        <f>IF(testdata[[#This Row],[AtrStop]]=testdata[[#This Row],[Upper]],testdata[[#This Row],[Upper]],NA())</f>
        <v>#N/A</v>
      </c>
      <c r="R435" s="7">
        <f>IF(testdata[[#This Row],[AtrStop]]=testdata[[#This Row],[Lower]],testdata[[#This Row],[Lower]],NA())</f>
        <v>279.48966956544336</v>
      </c>
      <c r="S435" s="19">
        <f>IF(testdata[[#This Row],[close]]&lt;=testdata[[#This Row],[STpot]],testdata[[#This Row],[Upper]],testdata[[#This Row],[Lower]])</f>
        <v>279.48966956544336</v>
      </c>
      <c r="U435" s="2">
        <v>43364</v>
      </c>
      <c r="V435" s="7"/>
      <c r="W435" s="7">
        <v>279.48966956999999</v>
      </c>
      <c r="X435" s="19">
        <v>279.48966956999999</v>
      </c>
      <c r="Y435" t="str">
        <f t="shared" si="6"/>
        <v/>
      </c>
    </row>
    <row r="436" spans="1:25" x14ac:dyDescent="0.25">
      <c r="A436" s="5">
        <v>434</v>
      </c>
      <c r="B436" s="2">
        <v>43367</v>
      </c>
      <c r="C436" s="1">
        <v>284.27</v>
      </c>
      <c r="D436" s="1">
        <v>284.42</v>
      </c>
      <c r="E436" s="1">
        <v>283.32</v>
      </c>
      <c r="F436" s="1">
        <v>283.95</v>
      </c>
      <c r="G436" s="1">
        <f>testdata[[#This Row],[high]]-testdata[[#This Row],[low]]</f>
        <v>1.1000000000000227</v>
      </c>
      <c r="H436" s="1">
        <f>ABS(testdata[[#This Row],[high]]-F435)</f>
        <v>0.47999999999996135</v>
      </c>
      <c r="I436" s="1">
        <f>ABS(testdata[[#This Row],[low]]-F435)</f>
        <v>1.5799999999999841</v>
      </c>
      <c r="J436" s="1">
        <f>MAX(testdata[[#This Row],[H-L]:[|L-pC|]])</f>
        <v>1.5799999999999841</v>
      </c>
      <c r="K436" s="10">
        <f>(K435*20+testdata[[#This Row],[TR]])/21</f>
        <v>1.8522087481652869</v>
      </c>
      <c r="L436" s="1">
        <f>testdata[[#This Row],[close]]+Multiplier*testdata[[#This Row],[ATR]]</f>
        <v>289.50662624449586</v>
      </c>
      <c r="M436" s="1">
        <f>testdata[[#This Row],[close]]-Multiplier*testdata[[#This Row],[ATR]]</f>
        <v>278.39337375550411</v>
      </c>
      <c r="N436" s="1">
        <f>IF(OR(testdata[[#This Row],[UpperE]]&lt;N435,F435&gt;N435),testdata[[#This Row],[UpperE]],N435)</f>
        <v>285.193423353561</v>
      </c>
      <c r="O436" s="1">
        <f>IF(OR(testdata[[#This Row],[LowerE]]&gt;O435,F435&lt;O435),testdata[[#This Row],[LowerE]],O435)</f>
        <v>279.48966956544336</v>
      </c>
      <c r="P436" s="7">
        <f>IF(S435=N435,testdata[[#This Row],[Upper]],testdata[[#This Row],[Lower]])</f>
        <v>279.48966956544336</v>
      </c>
      <c r="Q436" s="7" t="e">
        <f>IF(testdata[[#This Row],[AtrStop]]=testdata[[#This Row],[Upper]],testdata[[#This Row],[Upper]],NA())</f>
        <v>#N/A</v>
      </c>
      <c r="R436" s="7">
        <f>IF(testdata[[#This Row],[AtrStop]]=testdata[[#This Row],[Lower]],testdata[[#This Row],[Lower]],NA())</f>
        <v>279.48966956544336</v>
      </c>
      <c r="S436" s="19">
        <f>IF(testdata[[#This Row],[close]]&lt;=testdata[[#This Row],[STpot]],testdata[[#This Row],[Upper]],testdata[[#This Row],[Lower]])</f>
        <v>279.48966956544336</v>
      </c>
      <c r="U436" s="2">
        <v>43367</v>
      </c>
      <c r="V436" s="7"/>
      <c r="W436" s="7">
        <v>279.48966956999999</v>
      </c>
      <c r="X436" s="19">
        <v>279.48966956999999</v>
      </c>
      <c r="Y436" t="str">
        <f t="shared" si="6"/>
        <v/>
      </c>
    </row>
    <row r="437" spans="1:25" x14ac:dyDescent="0.25">
      <c r="A437" s="5">
        <v>435</v>
      </c>
      <c r="B437" s="2">
        <v>43368</v>
      </c>
      <c r="C437" s="1">
        <v>284.45</v>
      </c>
      <c r="D437" s="1">
        <v>284.57</v>
      </c>
      <c r="E437" s="1">
        <v>283.43</v>
      </c>
      <c r="F437" s="1">
        <v>283.69</v>
      </c>
      <c r="G437" s="1">
        <f>testdata[[#This Row],[high]]-testdata[[#This Row],[low]]</f>
        <v>1.1399999999999864</v>
      </c>
      <c r="H437" s="1">
        <f>ABS(testdata[[#This Row],[high]]-F436)</f>
        <v>0.62000000000000455</v>
      </c>
      <c r="I437" s="1">
        <f>ABS(testdata[[#This Row],[low]]-F436)</f>
        <v>0.51999999999998181</v>
      </c>
      <c r="J437" s="1">
        <f>MAX(testdata[[#This Row],[H-L]:[|L-pC|]])</f>
        <v>1.1399999999999864</v>
      </c>
      <c r="K437" s="10">
        <f>(K436*20+testdata[[#This Row],[TR]])/21</f>
        <v>1.818294045871701</v>
      </c>
      <c r="L437" s="1">
        <f>testdata[[#This Row],[close]]+Multiplier*testdata[[#This Row],[ATR]]</f>
        <v>289.14488213761513</v>
      </c>
      <c r="M437" s="1">
        <f>testdata[[#This Row],[close]]-Multiplier*testdata[[#This Row],[ATR]]</f>
        <v>278.23511786238487</v>
      </c>
      <c r="N437" s="1">
        <f>IF(OR(testdata[[#This Row],[UpperE]]&lt;N436,F436&gt;N436),testdata[[#This Row],[UpperE]],N436)</f>
        <v>285.193423353561</v>
      </c>
      <c r="O437" s="1">
        <f>IF(OR(testdata[[#This Row],[LowerE]]&gt;O436,F436&lt;O436),testdata[[#This Row],[LowerE]],O436)</f>
        <v>279.48966956544336</v>
      </c>
      <c r="P437" s="7">
        <f>IF(S436=N436,testdata[[#This Row],[Upper]],testdata[[#This Row],[Lower]])</f>
        <v>279.48966956544336</v>
      </c>
      <c r="Q437" s="7" t="e">
        <f>IF(testdata[[#This Row],[AtrStop]]=testdata[[#This Row],[Upper]],testdata[[#This Row],[Upper]],NA())</f>
        <v>#N/A</v>
      </c>
      <c r="R437" s="7">
        <f>IF(testdata[[#This Row],[AtrStop]]=testdata[[#This Row],[Lower]],testdata[[#This Row],[Lower]],NA())</f>
        <v>279.48966956544336</v>
      </c>
      <c r="S437" s="19">
        <f>IF(testdata[[#This Row],[close]]&lt;=testdata[[#This Row],[STpot]],testdata[[#This Row],[Upper]],testdata[[#This Row],[Lower]])</f>
        <v>279.48966956544336</v>
      </c>
      <c r="U437" s="2">
        <v>43368</v>
      </c>
      <c r="V437" s="7"/>
      <c r="W437" s="7">
        <v>279.48966956999999</v>
      </c>
      <c r="X437" s="19">
        <v>279.48966956999999</v>
      </c>
      <c r="Y437" t="str">
        <f t="shared" si="6"/>
        <v/>
      </c>
    </row>
    <row r="438" spans="1:25" x14ac:dyDescent="0.25">
      <c r="A438" s="5">
        <v>436</v>
      </c>
      <c r="B438" s="2">
        <v>43369</v>
      </c>
      <c r="C438" s="1">
        <v>283.85000000000002</v>
      </c>
      <c r="D438" s="1">
        <v>285.14</v>
      </c>
      <c r="E438" s="1">
        <v>282.38</v>
      </c>
      <c r="F438" s="1">
        <v>282.83999999999997</v>
      </c>
      <c r="G438" s="1">
        <f>testdata[[#This Row],[high]]-testdata[[#This Row],[low]]</f>
        <v>2.7599999999999909</v>
      </c>
      <c r="H438" s="1">
        <f>ABS(testdata[[#This Row],[high]]-F437)</f>
        <v>1.4499999999999886</v>
      </c>
      <c r="I438" s="1">
        <f>ABS(testdata[[#This Row],[low]]-F437)</f>
        <v>1.3100000000000023</v>
      </c>
      <c r="J438" s="1">
        <f>MAX(testdata[[#This Row],[H-L]:[|L-pC|]])</f>
        <v>2.7599999999999909</v>
      </c>
      <c r="K438" s="10">
        <f>(K437*20+testdata[[#This Row],[TR]])/21</f>
        <v>1.8631371865444766</v>
      </c>
      <c r="L438" s="1">
        <f>testdata[[#This Row],[close]]+Multiplier*testdata[[#This Row],[ATR]]</f>
        <v>288.42941155963342</v>
      </c>
      <c r="M438" s="1">
        <f>testdata[[#This Row],[close]]-Multiplier*testdata[[#This Row],[ATR]]</f>
        <v>277.25058844036653</v>
      </c>
      <c r="N438" s="1">
        <f>IF(OR(testdata[[#This Row],[UpperE]]&lt;N437,F437&gt;N437),testdata[[#This Row],[UpperE]],N437)</f>
        <v>285.193423353561</v>
      </c>
      <c r="O438" s="1">
        <f>IF(OR(testdata[[#This Row],[LowerE]]&gt;O437,F437&lt;O437),testdata[[#This Row],[LowerE]],O437)</f>
        <v>279.48966956544336</v>
      </c>
      <c r="P438" s="7">
        <f>IF(S437=N437,testdata[[#This Row],[Upper]],testdata[[#This Row],[Lower]])</f>
        <v>279.48966956544336</v>
      </c>
      <c r="Q438" s="7" t="e">
        <f>IF(testdata[[#This Row],[AtrStop]]=testdata[[#This Row],[Upper]],testdata[[#This Row],[Upper]],NA())</f>
        <v>#N/A</v>
      </c>
      <c r="R438" s="7">
        <f>IF(testdata[[#This Row],[AtrStop]]=testdata[[#This Row],[Lower]],testdata[[#This Row],[Lower]],NA())</f>
        <v>279.48966956544336</v>
      </c>
      <c r="S438" s="19">
        <f>IF(testdata[[#This Row],[close]]&lt;=testdata[[#This Row],[STpot]],testdata[[#This Row],[Upper]],testdata[[#This Row],[Lower]])</f>
        <v>279.48966956544336</v>
      </c>
      <c r="U438" s="2">
        <v>43369</v>
      </c>
      <c r="V438" s="7"/>
      <c r="W438" s="7">
        <v>279.48966956999999</v>
      </c>
      <c r="X438" s="19">
        <v>279.48966956999999</v>
      </c>
      <c r="Y438" t="str">
        <f t="shared" si="6"/>
        <v/>
      </c>
    </row>
    <row r="439" spans="1:25" x14ac:dyDescent="0.25">
      <c r="A439" s="5">
        <v>437</v>
      </c>
      <c r="B439" s="2">
        <v>43370</v>
      </c>
      <c r="C439" s="1">
        <v>283.36</v>
      </c>
      <c r="D439" s="1">
        <v>284.82</v>
      </c>
      <c r="E439" s="1">
        <v>283.06</v>
      </c>
      <c r="F439" s="1">
        <v>283.63</v>
      </c>
      <c r="G439" s="1">
        <f>testdata[[#This Row],[high]]-testdata[[#This Row],[low]]</f>
        <v>1.7599999999999909</v>
      </c>
      <c r="H439" s="1">
        <f>ABS(testdata[[#This Row],[high]]-F438)</f>
        <v>1.9800000000000182</v>
      </c>
      <c r="I439" s="1">
        <f>ABS(testdata[[#This Row],[low]]-F438)</f>
        <v>0.22000000000002728</v>
      </c>
      <c r="J439" s="1">
        <f>MAX(testdata[[#This Row],[H-L]:[|L-pC|]])</f>
        <v>1.9800000000000182</v>
      </c>
      <c r="K439" s="10">
        <f>(K438*20+testdata[[#This Row],[TR]])/21</f>
        <v>1.868702082423312</v>
      </c>
      <c r="L439" s="1">
        <f>testdata[[#This Row],[close]]+Multiplier*testdata[[#This Row],[ATR]]</f>
        <v>289.23610624726996</v>
      </c>
      <c r="M439" s="1">
        <f>testdata[[#This Row],[close]]-Multiplier*testdata[[#This Row],[ATR]]</f>
        <v>278.02389375273003</v>
      </c>
      <c r="N439" s="1">
        <f>IF(OR(testdata[[#This Row],[UpperE]]&lt;N438,F438&gt;N438),testdata[[#This Row],[UpperE]],N438)</f>
        <v>285.193423353561</v>
      </c>
      <c r="O439" s="1">
        <f>IF(OR(testdata[[#This Row],[LowerE]]&gt;O438,F438&lt;O438),testdata[[#This Row],[LowerE]],O438)</f>
        <v>279.48966956544336</v>
      </c>
      <c r="P439" s="7">
        <f>IF(S438=N438,testdata[[#This Row],[Upper]],testdata[[#This Row],[Lower]])</f>
        <v>279.48966956544336</v>
      </c>
      <c r="Q439" s="7" t="e">
        <f>IF(testdata[[#This Row],[AtrStop]]=testdata[[#This Row],[Upper]],testdata[[#This Row],[Upper]],NA())</f>
        <v>#N/A</v>
      </c>
      <c r="R439" s="7">
        <f>IF(testdata[[#This Row],[AtrStop]]=testdata[[#This Row],[Lower]],testdata[[#This Row],[Lower]],NA())</f>
        <v>279.48966956544336</v>
      </c>
      <c r="S439" s="19">
        <f>IF(testdata[[#This Row],[close]]&lt;=testdata[[#This Row],[STpot]],testdata[[#This Row],[Upper]],testdata[[#This Row],[Lower]])</f>
        <v>279.48966956544336</v>
      </c>
      <c r="U439" s="2">
        <v>43370</v>
      </c>
      <c r="V439" s="7"/>
      <c r="W439" s="7">
        <v>279.48966956999999</v>
      </c>
      <c r="X439" s="19">
        <v>279.48966956999999</v>
      </c>
      <c r="Y439" t="str">
        <f t="shared" si="6"/>
        <v/>
      </c>
    </row>
    <row r="440" spans="1:25" x14ac:dyDescent="0.25">
      <c r="A440" s="5">
        <v>438</v>
      </c>
      <c r="B440" s="2">
        <v>43371</v>
      </c>
      <c r="C440" s="1">
        <v>282.95</v>
      </c>
      <c r="D440" s="1">
        <v>284.20999999999998</v>
      </c>
      <c r="E440" s="1">
        <v>282.91000000000003</v>
      </c>
      <c r="F440" s="1">
        <v>283.66000000000003</v>
      </c>
      <c r="G440" s="1">
        <f>testdata[[#This Row],[high]]-testdata[[#This Row],[low]]</f>
        <v>1.2999999999999545</v>
      </c>
      <c r="H440" s="1">
        <f>ABS(testdata[[#This Row],[high]]-F439)</f>
        <v>0.57999999999998408</v>
      </c>
      <c r="I440" s="1">
        <f>ABS(testdata[[#This Row],[low]]-F439)</f>
        <v>0.71999999999997044</v>
      </c>
      <c r="J440" s="1">
        <f>MAX(testdata[[#This Row],[H-L]:[|L-pC|]])</f>
        <v>1.2999999999999545</v>
      </c>
      <c r="K440" s="10">
        <f>(K439*20+testdata[[#This Row],[TR]])/21</f>
        <v>1.8416210308793426</v>
      </c>
      <c r="L440" s="1">
        <f>testdata[[#This Row],[close]]+Multiplier*testdata[[#This Row],[ATR]]</f>
        <v>289.18486309263807</v>
      </c>
      <c r="M440" s="1">
        <f>testdata[[#This Row],[close]]-Multiplier*testdata[[#This Row],[ATR]]</f>
        <v>278.13513690736198</v>
      </c>
      <c r="N440" s="1">
        <f>IF(OR(testdata[[#This Row],[UpperE]]&lt;N439,F439&gt;N439),testdata[[#This Row],[UpperE]],N439)</f>
        <v>285.193423353561</v>
      </c>
      <c r="O440" s="1">
        <f>IF(OR(testdata[[#This Row],[LowerE]]&gt;O439,F439&lt;O439),testdata[[#This Row],[LowerE]],O439)</f>
        <v>279.48966956544336</v>
      </c>
      <c r="P440" s="7">
        <f>IF(S439=N439,testdata[[#This Row],[Upper]],testdata[[#This Row],[Lower]])</f>
        <v>279.48966956544336</v>
      </c>
      <c r="Q440" s="7" t="e">
        <f>IF(testdata[[#This Row],[AtrStop]]=testdata[[#This Row],[Upper]],testdata[[#This Row],[Upper]],NA())</f>
        <v>#N/A</v>
      </c>
      <c r="R440" s="7">
        <f>IF(testdata[[#This Row],[AtrStop]]=testdata[[#This Row],[Lower]],testdata[[#This Row],[Lower]],NA())</f>
        <v>279.48966956544336</v>
      </c>
      <c r="S440" s="19">
        <f>IF(testdata[[#This Row],[close]]&lt;=testdata[[#This Row],[STpot]],testdata[[#This Row],[Upper]],testdata[[#This Row],[Lower]])</f>
        <v>279.48966956544336</v>
      </c>
      <c r="U440" s="2">
        <v>43371</v>
      </c>
      <c r="V440" s="7"/>
      <c r="W440" s="7">
        <v>279.48966956999999</v>
      </c>
      <c r="X440" s="19">
        <v>279.48966956999999</v>
      </c>
      <c r="Y440" t="str">
        <f t="shared" si="6"/>
        <v/>
      </c>
    </row>
    <row r="441" spans="1:25" x14ac:dyDescent="0.25">
      <c r="A441" s="5">
        <v>439</v>
      </c>
      <c r="B441" s="2">
        <v>43374</v>
      </c>
      <c r="C441" s="1">
        <v>285.02</v>
      </c>
      <c r="D441" s="1">
        <v>285.82</v>
      </c>
      <c r="E441" s="1">
        <v>283.91000000000003</v>
      </c>
      <c r="F441" s="1">
        <v>284.64999999999998</v>
      </c>
      <c r="G441" s="1">
        <f>testdata[[#This Row],[high]]-testdata[[#This Row],[low]]</f>
        <v>1.9099999999999682</v>
      </c>
      <c r="H441" s="1">
        <f>ABS(testdata[[#This Row],[high]]-F440)</f>
        <v>2.1599999999999682</v>
      </c>
      <c r="I441" s="1">
        <f>ABS(testdata[[#This Row],[low]]-F440)</f>
        <v>0.25</v>
      </c>
      <c r="J441" s="1">
        <f>MAX(testdata[[#This Row],[H-L]:[|L-pC|]])</f>
        <v>2.1599999999999682</v>
      </c>
      <c r="K441" s="10">
        <f>(K440*20+testdata[[#This Row],[TR]])/21</f>
        <v>1.8567819341708007</v>
      </c>
      <c r="L441" s="1">
        <f>testdata[[#This Row],[close]]+Multiplier*testdata[[#This Row],[ATR]]</f>
        <v>290.22034580251238</v>
      </c>
      <c r="M441" s="1">
        <f>testdata[[#This Row],[close]]-Multiplier*testdata[[#This Row],[ATR]]</f>
        <v>279.07965419748757</v>
      </c>
      <c r="N441" s="1">
        <f>IF(OR(testdata[[#This Row],[UpperE]]&lt;N440,F440&gt;N440),testdata[[#This Row],[UpperE]],N440)</f>
        <v>285.193423353561</v>
      </c>
      <c r="O441" s="1">
        <f>IF(OR(testdata[[#This Row],[LowerE]]&gt;O440,F440&lt;O440),testdata[[#This Row],[LowerE]],O440)</f>
        <v>279.48966956544336</v>
      </c>
      <c r="P441" s="7">
        <f>IF(S440=N440,testdata[[#This Row],[Upper]],testdata[[#This Row],[Lower]])</f>
        <v>279.48966956544336</v>
      </c>
      <c r="Q441" s="7" t="e">
        <f>IF(testdata[[#This Row],[AtrStop]]=testdata[[#This Row],[Upper]],testdata[[#This Row],[Upper]],NA())</f>
        <v>#N/A</v>
      </c>
      <c r="R441" s="7">
        <f>IF(testdata[[#This Row],[AtrStop]]=testdata[[#This Row],[Lower]],testdata[[#This Row],[Lower]],NA())</f>
        <v>279.48966956544336</v>
      </c>
      <c r="S441" s="19">
        <f>IF(testdata[[#This Row],[close]]&lt;=testdata[[#This Row],[STpot]],testdata[[#This Row],[Upper]],testdata[[#This Row],[Lower]])</f>
        <v>279.48966956544336</v>
      </c>
      <c r="U441" s="2">
        <v>43374</v>
      </c>
      <c r="V441" s="7"/>
      <c r="W441" s="7">
        <v>279.48966956999999</v>
      </c>
      <c r="X441" s="19">
        <v>279.48966956999999</v>
      </c>
      <c r="Y441" t="str">
        <f t="shared" si="6"/>
        <v/>
      </c>
    </row>
    <row r="442" spans="1:25" x14ac:dyDescent="0.25">
      <c r="A442" s="5">
        <v>440</v>
      </c>
      <c r="B442" s="2">
        <v>43375</v>
      </c>
      <c r="C442" s="1">
        <v>284.48</v>
      </c>
      <c r="D442" s="1">
        <v>285.26</v>
      </c>
      <c r="E442" s="1">
        <v>284.07</v>
      </c>
      <c r="F442" s="1">
        <v>284.48</v>
      </c>
      <c r="G442" s="1">
        <f>testdata[[#This Row],[high]]-testdata[[#This Row],[low]]</f>
        <v>1.1899999999999977</v>
      </c>
      <c r="H442" s="1">
        <f>ABS(testdata[[#This Row],[high]]-F441)</f>
        <v>0.61000000000001364</v>
      </c>
      <c r="I442" s="1">
        <f>ABS(testdata[[#This Row],[low]]-F441)</f>
        <v>0.57999999999998408</v>
      </c>
      <c r="J442" s="1">
        <f>MAX(testdata[[#This Row],[H-L]:[|L-pC|]])</f>
        <v>1.1899999999999977</v>
      </c>
      <c r="K442" s="10">
        <f>(K441*20+testdata[[#This Row],[TR]])/21</f>
        <v>1.8250304134960005</v>
      </c>
      <c r="L442" s="1">
        <f>testdata[[#This Row],[close]]+Multiplier*testdata[[#This Row],[ATR]]</f>
        <v>289.955091240488</v>
      </c>
      <c r="M442" s="1">
        <f>testdata[[#This Row],[close]]-Multiplier*testdata[[#This Row],[ATR]]</f>
        <v>279.00490875951203</v>
      </c>
      <c r="N442" s="1">
        <f>IF(OR(testdata[[#This Row],[UpperE]]&lt;N441,F441&gt;N441),testdata[[#This Row],[UpperE]],N441)</f>
        <v>285.193423353561</v>
      </c>
      <c r="O442" s="1">
        <f>IF(OR(testdata[[#This Row],[LowerE]]&gt;O441,F441&lt;O441),testdata[[#This Row],[LowerE]],O441)</f>
        <v>279.48966956544336</v>
      </c>
      <c r="P442" s="7">
        <f>IF(S441=N441,testdata[[#This Row],[Upper]],testdata[[#This Row],[Lower]])</f>
        <v>279.48966956544336</v>
      </c>
      <c r="Q442" s="7" t="e">
        <f>IF(testdata[[#This Row],[AtrStop]]=testdata[[#This Row],[Upper]],testdata[[#This Row],[Upper]],NA())</f>
        <v>#N/A</v>
      </c>
      <c r="R442" s="7">
        <f>IF(testdata[[#This Row],[AtrStop]]=testdata[[#This Row],[Lower]],testdata[[#This Row],[Lower]],NA())</f>
        <v>279.48966956544336</v>
      </c>
      <c r="S442" s="19">
        <f>IF(testdata[[#This Row],[close]]&lt;=testdata[[#This Row],[STpot]],testdata[[#This Row],[Upper]],testdata[[#This Row],[Lower]])</f>
        <v>279.48966956544336</v>
      </c>
      <c r="U442" s="2">
        <v>43375</v>
      </c>
      <c r="V442" s="7"/>
      <c r="W442" s="7">
        <v>279.48966956999999</v>
      </c>
      <c r="X442" s="19">
        <v>279.48966956999999</v>
      </c>
      <c r="Y442" t="str">
        <f t="shared" si="6"/>
        <v/>
      </c>
    </row>
    <row r="443" spans="1:25" x14ac:dyDescent="0.25">
      <c r="A443" s="5">
        <v>441</v>
      </c>
      <c r="B443" s="2">
        <v>43376</v>
      </c>
      <c r="C443" s="1">
        <v>285.63</v>
      </c>
      <c r="D443" s="1">
        <v>286.08999999999997</v>
      </c>
      <c r="E443" s="1">
        <v>284.25</v>
      </c>
      <c r="F443" s="1">
        <v>284.64</v>
      </c>
      <c r="G443" s="1">
        <f>testdata[[#This Row],[high]]-testdata[[#This Row],[low]]</f>
        <v>1.839999999999975</v>
      </c>
      <c r="H443" s="1">
        <f>ABS(testdata[[#This Row],[high]]-F442)</f>
        <v>1.6099999999999568</v>
      </c>
      <c r="I443" s="1">
        <f>ABS(testdata[[#This Row],[low]]-F442)</f>
        <v>0.23000000000001819</v>
      </c>
      <c r="J443" s="1">
        <f>MAX(testdata[[#This Row],[H-L]:[|L-pC|]])</f>
        <v>1.839999999999975</v>
      </c>
      <c r="K443" s="10">
        <f>(K442*20+testdata[[#This Row],[TR]])/21</f>
        <v>1.8257432509485707</v>
      </c>
      <c r="L443" s="1">
        <f>testdata[[#This Row],[close]]+Multiplier*testdata[[#This Row],[ATR]]</f>
        <v>290.11722975284567</v>
      </c>
      <c r="M443" s="1">
        <f>testdata[[#This Row],[close]]-Multiplier*testdata[[#This Row],[ATR]]</f>
        <v>279.1627702471543</v>
      </c>
      <c r="N443" s="1">
        <f>IF(OR(testdata[[#This Row],[UpperE]]&lt;N442,F442&gt;N442),testdata[[#This Row],[UpperE]],N442)</f>
        <v>285.193423353561</v>
      </c>
      <c r="O443" s="1">
        <f>IF(OR(testdata[[#This Row],[LowerE]]&gt;O442,F442&lt;O442),testdata[[#This Row],[LowerE]],O442)</f>
        <v>279.48966956544336</v>
      </c>
      <c r="P443" s="7">
        <f>IF(S442=N442,testdata[[#This Row],[Upper]],testdata[[#This Row],[Lower]])</f>
        <v>279.48966956544336</v>
      </c>
      <c r="Q443" s="7" t="e">
        <f>IF(testdata[[#This Row],[AtrStop]]=testdata[[#This Row],[Upper]],testdata[[#This Row],[Upper]],NA())</f>
        <v>#N/A</v>
      </c>
      <c r="R443" s="7">
        <f>IF(testdata[[#This Row],[AtrStop]]=testdata[[#This Row],[Lower]],testdata[[#This Row],[Lower]],NA())</f>
        <v>279.48966956544336</v>
      </c>
      <c r="S443" s="19">
        <f>IF(testdata[[#This Row],[close]]&lt;=testdata[[#This Row],[STpot]],testdata[[#This Row],[Upper]],testdata[[#This Row],[Lower]])</f>
        <v>279.48966956544336</v>
      </c>
      <c r="U443" s="2">
        <v>43376</v>
      </c>
      <c r="V443" s="7"/>
      <c r="W443" s="7">
        <v>279.48966956999999</v>
      </c>
      <c r="X443" s="19">
        <v>279.48966956999999</v>
      </c>
      <c r="Y443" t="str">
        <f t="shared" si="6"/>
        <v/>
      </c>
    </row>
    <row r="444" spans="1:25" x14ac:dyDescent="0.25">
      <c r="A444" s="5">
        <v>442</v>
      </c>
      <c r="B444" s="2">
        <v>43377</v>
      </c>
      <c r="C444" s="1">
        <v>284.11</v>
      </c>
      <c r="D444" s="1">
        <v>284.17</v>
      </c>
      <c r="E444" s="1">
        <v>280.68</v>
      </c>
      <c r="F444" s="1">
        <v>282.41000000000003</v>
      </c>
      <c r="G444" s="1">
        <f>testdata[[#This Row],[high]]-testdata[[#This Row],[low]]</f>
        <v>3.4900000000000091</v>
      </c>
      <c r="H444" s="1">
        <f>ABS(testdata[[#This Row],[high]]-F443)</f>
        <v>0.46999999999997044</v>
      </c>
      <c r="I444" s="1">
        <f>ABS(testdata[[#This Row],[low]]-F443)</f>
        <v>3.9599999999999795</v>
      </c>
      <c r="J444" s="1">
        <f>MAX(testdata[[#This Row],[H-L]:[|L-pC|]])</f>
        <v>3.9599999999999795</v>
      </c>
      <c r="K444" s="10">
        <f>(K443*20+testdata[[#This Row],[TR]])/21</f>
        <v>1.9273745247129235</v>
      </c>
      <c r="L444" s="1">
        <f>testdata[[#This Row],[close]]+Multiplier*testdata[[#This Row],[ATR]]</f>
        <v>288.1921235741388</v>
      </c>
      <c r="M444" s="1">
        <f>testdata[[#This Row],[close]]-Multiplier*testdata[[#This Row],[ATR]]</f>
        <v>276.62787642586125</v>
      </c>
      <c r="N444" s="1">
        <f>IF(OR(testdata[[#This Row],[UpperE]]&lt;N443,F443&gt;N443),testdata[[#This Row],[UpperE]],N443)</f>
        <v>285.193423353561</v>
      </c>
      <c r="O444" s="1">
        <f>IF(OR(testdata[[#This Row],[LowerE]]&gt;O443,F443&lt;O443),testdata[[#This Row],[LowerE]],O443)</f>
        <v>279.48966956544336</v>
      </c>
      <c r="P444" s="7">
        <f>IF(S443=N443,testdata[[#This Row],[Upper]],testdata[[#This Row],[Lower]])</f>
        <v>279.48966956544336</v>
      </c>
      <c r="Q444" s="7" t="e">
        <f>IF(testdata[[#This Row],[AtrStop]]=testdata[[#This Row],[Upper]],testdata[[#This Row],[Upper]],NA())</f>
        <v>#N/A</v>
      </c>
      <c r="R444" s="7">
        <f>IF(testdata[[#This Row],[AtrStop]]=testdata[[#This Row],[Lower]],testdata[[#This Row],[Lower]],NA())</f>
        <v>279.48966956544336</v>
      </c>
      <c r="S444" s="19">
        <f>IF(testdata[[#This Row],[close]]&lt;=testdata[[#This Row],[STpot]],testdata[[#This Row],[Upper]],testdata[[#This Row],[Lower]])</f>
        <v>279.48966956544336</v>
      </c>
      <c r="U444" s="2">
        <v>43377</v>
      </c>
      <c r="V444" s="7"/>
      <c r="W444" s="7">
        <v>279.48966956999999</v>
      </c>
      <c r="X444" s="19">
        <v>279.48966956999999</v>
      </c>
      <c r="Y444" t="str">
        <f t="shared" si="6"/>
        <v/>
      </c>
    </row>
    <row r="445" spans="1:25" x14ac:dyDescent="0.25">
      <c r="A445" s="5">
        <v>443</v>
      </c>
      <c r="B445" s="2">
        <v>43378</v>
      </c>
      <c r="C445" s="1">
        <v>282.66000000000003</v>
      </c>
      <c r="D445" s="1">
        <v>283.22000000000003</v>
      </c>
      <c r="E445" s="1">
        <v>279.27</v>
      </c>
      <c r="F445" s="1">
        <v>280.83</v>
      </c>
      <c r="G445" s="1">
        <f>testdata[[#This Row],[high]]-testdata[[#This Row],[low]]</f>
        <v>3.9500000000000455</v>
      </c>
      <c r="H445" s="1">
        <f>ABS(testdata[[#This Row],[high]]-F444)</f>
        <v>0.81000000000000227</v>
      </c>
      <c r="I445" s="1">
        <f>ABS(testdata[[#This Row],[low]]-F444)</f>
        <v>3.1400000000000432</v>
      </c>
      <c r="J445" s="1">
        <f>MAX(testdata[[#This Row],[H-L]:[|L-pC|]])</f>
        <v>3.9500000000000455</v>
      </c>
      <c r="K445" s="10">
        <f>(K444*20+testdata[[#This Row],[TR]])/21</f>
        <v>2.0236900235361199</v>
      </c>
      <c r="L445" s="1">
        <f>testdata[[#This Row],[close]]+Multiplier*testdata[[#This Row],[ATR]]</f>
        <v>286.90107007060834</v>
      </c>
      <c r="M445" s="1">
        <f>testdata[[#This Row],[close]]-Multiplier*testdata[[#This Row],[ATR]]</f>
        <v>274.75892992939163</v>
      </c>
      <c r="N445" s="1">
        <f>IF(OR(testdata[[#This Row],[UpperE]]&lt;N444,F444&gt;N444),testdata[[#This Row],[UpperE]],N444)</f>
        <v>285.193423353561</v>
      </c>
      <c r="O445" s="1">
        <f>IF(OR(testdata[[#This Row],[LowerE]]&gt;O444,F444&lt;O444),testdata[[#This Row],[LowerE]],O444)</f>
        <v>279.48966956544336</v>
      </c>
      <c r="P445" s="7">
        <f>IF(S444=N444,testdata[[#This Row],[Upper]],testdata[[#This Row],[Lower]])</f>
        <v>279.48966956544336</v>
      </c>
      <c r="Q445" s="7" t="e">
        <f>IF(testdata[[#This Row],[AtrStop]]=testdata[[#This Row],[Upper]],testdata[[#This Row],[Upper]],NA())</f>
        <v>#N/A</v>
      </c>
      <c r="R445" s="7">
        <f>IF(testdata[[#This Row],[AtrStop]]=testdata[[#This Row],[Lower]],testdata[[#This Row],[Lower]],NA())</f>
        <v>279.48966956544336</v>
      </c>
      <c r="S445" s="19">
        <f>IF(testdata[[#This Row],[close]]&lt;=testdata[[#This Row],[STpot]],testdata[[#This Row],[Upper]],testdata[[#This Row],[Lower]])</f>
        <v>279.48966956544336</v>
      </c>
      <c r="U445" s="2">
        <v>43378</v>
      </c>
      <c r="V445" s="7"/>
      <c r="W445" s="7">
        <v>279.48966956999999</v>
      </c>
      <c r="X445" s="19">
        <v>279.48966956999999</v>
      </c>
      <c r="Y445" t="str">
        <f t="shared" si="6"/>
        <v/>
      </c>
    </row>
    <row r="446" spans="1:25" x14ac:dyDescent="0.25">
      <c r="A446" s="5">
        <v>444</v>
      </c>
      <c r="B446" s="2">
        <v>43381</v>
      </c>
      <c r="C446" s="1">
        <v>280.08</v>
      </c>
      <c r="D446" s="1">
        <v>281.22000000000003</v>
      </c>
      <c r="E446" s="1">
        <v>278.57</v>
      </c>
      <c r="F446" s="1">
        <v>280.83</v>
      </c>
      <c r="G446" s="1">
        <f>testdata[[#This Row],[high]]-testdata[[#This Row],[low]]</f>
        <v>2.6500000000000341</v>
      </c>
      <c r="H446" s="1">
        <f>ABS(testdata[[#This Row],[high]]-F445)</f>
        <v>0.3900000000000432</v>
      </c>
      <c r="I446" s="1">
        <f>ABS(testdata[[#This Row],[low]]-F445)</f>
        <v>2.2599999999999909</v>
      </c>
      <c r="J446" s="1">
        <f>MAX(testdata[[#This Row],[H-L]:[|L-pC|]])</f>
        <v>2.6500000000000341</v>
      </c>
      <c r="K446" s="10">
        <f>(K445*20+testdata[[#This Row],[TR]])/21</f>
        <v>2.0535143081296394</v>
      </c>
      <c r="L446" s="1">
        <f>testdata[[#This Row],[close]]+Multiplier*testdata[[#This Row],[ATR]]</f>
        <v>286.99054292438888</v>
      </c>
      <c r="M446" s="1">
        <f>testdata[[#This Row],[close]]-Multiplier*testdata[[#This Row],[ATR]]</f>
        <v>274.66945707561109</v>
      </c>
      <c r="N446" s="1">
        <f>IF(OR(testdata[[#This Row],[UpperE]]&lt;N445,F445&gt;N445),testdata[[#This Row],[UpperE]],N445)</f>
        <v>285.193423353561</v>
      </c>
      <c r="O446" s="1">
        <f>IF(OR(testdata[[#This Row],[LowerE]]&gt;O445,F445&lt;O445),testdata[[#This Row],[LowerE]],O445)</f>
        <v>279.48966956544336</v>
      </c>
      <c r="P446" s="7">
        <f>IF(S445=N445,testdata[[#This Row],[Upper]],testdata[[#This Row],[Lower]])</f>
        <v>279.48966956544336</v>
      </c>
      <c r="Q446" s="7" t="e">
        <f>IF(testdata[[#This Row],[AtrStop]]=testdata[[#This Row],[Upper]],testdata[[#This Row],[Upper]],NA())</f>
        <v>#N/A</v>
      </c>
      <c r="R446" s="7">
        <f>IF(testdata[[#This Row],[AtrStop]]=testdata[[#This Row],[Lower]],testdata[[#This Row],[Lower]],NA())</f>
        <v>279.48966956544336</v>
      </c>
      <c r="S446" s="19">
        <f>IF(testdata[[#This Row],[close]]&lt;=testdata[[#This Row],[STpot]],testdata[[#This Row],[Upper]],testdata[[#This Row],[Lower]])</f>
        <v>279.48966956544336</v>
      </c>
      <c r="U446" s="2">
        <v>43381</v>
      </c>
      <c r="V446" s="7"/>
      <c r="W446" s="7">
        <v>279.48966956999999</v>
      </c>
      <c r="X446" s="19">
        <v>279.48966956999999</v>
      </c>
      <c r="Y446" t="str">
        <f t="shared" si="6"/>
        <v/>
      </c>
    </row>
    <row r="447" spans="1:25" x14ac:dyDescent="0.25">
      <c r="A447" s="5">
        <v>445</v>
      </c>
      <c r="B447" s="2">
        <v>43382</v>
      </c>
      <c r="C447" s="1">
        <v>280.41000000000003</v>
      </c>
      <c r="D447" s="1">
        <v>281.85000000000002</v>
      </c>
      <c r="E447" s="1">
        <v>279.81</v>
      </c>
      <c r="F447" s="1">
        <v>280.42</v>
      </c>
      <c r="G447" s="1">
        <f>testdata[[#This Row],[high]]-testdata[[#This Row],[low]]</f>
        <v>2.0400000000000205</v>
      </c>
      <c r="H447" s="1">
        <f>ABS(testdata[[#This Row],[high]]-F446)</f>
        <v>1.0200000000000387</v>
      </c>
      <c r="I447" s="1">
        <f>ABS(testdata[[#This Row],[low]]-F446)</f>
        <v>1.0199999999999818</v>
      </c>
      <c r="J447" s="1">
        <f>MAX(testdata[[#This Row],[H-L]:[|L-pC|]])</f>
        <v>2.0400000000000205</v>
      </c>
      <c r="K447" s="10">
        <f>(K446*20+testdata[[#This Row],[TR]])/21</f>
        <v>2.0528707696472765</v>
      </c>
      <c r="L447" s="1">
        <f>testdata[[#This Row],[close]]+Multiplier*testdata[[#This Row],[ATR]]</f>
        <v>286.57861230894184</v>
      </c>
      <c r="M447" s="1">
        <f>testdata[[#This Row],[close]]-Multiplier*testdata[[#This Row],[ATR]]</f>
        <v>274.26138769105819</v>
      </c>
      <c r="N447" s="1">
        <f>IF(OR(testdata[[#This Row],[UpperE]]&lt;N446,F446&gt;N446),testdata[[#This Row],[UpperE]],N446)</f>
        <v>285.193423353561</v>
      </c>
      <c r="O447" s="1">
        <f>IF(OR(testdata[[#This Row],[LowerE]]&gt;O446,F446&lt;O446),testdata[[#This Row],[LowerE]],O446)</f>
        <v>279.48966956544336</v>
      </c>
      <c r="P447" s="7">
        <f>IF(S446=N446,testdata[[#This Row],[Upper]],testdata[[#This Row],[Lower]])</f>
        <v>279.48966956544336</v>
      </c>
      <c r="Q447" s="7" t="e">
        <f>IF(testdata[[#This Row],[AtrStop]]=testdata[[#This Row],[Upper]],testdata[[#This Row],[Upper]],NA())</f>
        <v>#N/A</v>
      </c>
      <c r="R447" s="7">
        <f>IF(testdata[[#This Row],[AtrStop]]=testdata[[#This Row],[Lower]],testdata[[#This Row],[Lower]],NA())</f>
        <v>279.48966956544336</v>
      </c>
      <c r="S447" s="19">
        <f>IF(testdata[[#This Row],[close]]&lt;=testdata[[#This Row],[STpot]],testdata[[#This Row],[Upper]],testdata[[#This Row],[Lower]])</f>
        <v>279.48966956544336</v>
      </c>
      <c r="U447" s="2">
        <v>43382</v>
      </c>
      <c r="V447" s="7"/>
      <c r="W447" s="7">
        <v>279.48966956999999</v>
      </c>
      <c r="X447" s="19">
        <v>279.48966956999999</v>
      </c>
      <c r="Y447" t="str">
        <f t="shared" si="6"/>
        <v/>
      </c>
    </row>
    <row r="448" spans="1:25" x14ac:dyDescent="0.25">
      <c r="A448" s="5">
        <v>446</v>
      </c>
      <c r="B448" s="2">
        <v>43383</v>
      </c>
      <c r="C448" s="1">
        <v>279.87</v>
      </c>
      <c r="D448" s="1">
        <v>279.94</v>
      </c>
      <c r="E448" s="1">
        <v>271.13</v>
      </c>
      <c r="F448" s="1">
        <v>271.54000000000002</v>
      </c>
      <c r="G448" s="1">
        <f>testdata[[#This Row],[high]]-testdata[[#This Row],[low]]</f>
        <v>8.8100000000000023</v>
      </c>
      <c r="H448" s="1">
        <f>ABS(testdata[[#This Row],[high]]-F447)</f>
        <v>0.48000000000001819</v>
      </c>
      <c r="I448" s="1">
        <f>ABS(testdata[[#This Row],[low]]-F447)</f>
        <v>9.2900000000000205</v>
      </c>
      <c r="J448" s="1">
        <f>MAX(testdata[[#This Row],[H-L]:[|L-pC|]])</f>
        <v>9.2900000000000205</v>
      </c>
      <c r="K448" s="10">
        <f>(K447*20+testdata[[#This Row],[TR]])/21</f>
        <v>2.3974959710926451</v>
      </c>
      <c r="L448" s="1">
        <f>testdata[[#This Row],[close]]+Multiplier*testdata[[#This Row],[ATR]]</f>
        <v>278.73248791327796</v>
      </c>
      <c r="M448" s="1">
        <f>testdata[[#This Row],[close]]-Multiplier*testdata[[#This Row],[ATR]]</f>
        <v>264.34751208672208</v>
      </c>
      <c r="N448" s="1">
        <f>IF(OR(testdata[[#This Row],[UpperE]]&lt;N447,F447&gt;N447),testdata[[#This Row],[UpperE]],N447)</f>
        <v>278.73248791327796</v>
      </c>
      <c r="O448" s="1">
        <f>IF(OR(testdata[[#This Row],[LowerE]]&gt;O447,F447&lt;O447),testdata[[#This Row],[LowerE]],O447)</f>
        <v>279.48966956544336</v>
      </c>
      <c r="P448" s="7">
        <f>IF(S447=N447,testdata[[#This Row],[Upper]],testdata[[#This Row],[Lower]])</f>
        <v>279.48966956544336</v>
      </c>
      <c r="Q448" s="7">
        <f>IF(testdata[[#This Row],[AtrStop]]=testdata[[#This Row],[Upper]],testdata[[#This Row],[Upper]],NA())</f>
        <v>278.73248791327796</v>
      </c>
      <c r="R448" s="7" t="e">
        <f>IF(testdata[[#This Row],[AtrStop]]=testdata[[#This Row],[Lower]],testdata[[#This Row],[Lower]],NA())</f>
        <v>#N/A</v>
      </c>
      <c r="S448" s="19">
        <f>IF(testdata[[#This Row],[close]]&lt;=testdata[[#This Row],[STpot]],testdata[[#This Row],[Upper]],testdata[[#This Row],[Lower]])</f>
        <v>278.73248791327796</v>
      </c>
      <c r="U448" s="2">
        <v>43383</v>
      </c>
      <c r="V448" s="7">
        <v>278.73248790999997</v>
      </c>
      <c r="W448" s="7"/>
      <c r="X448" s="19">
        <v>278.73248790999997</v>
      </c>
      <c r="Y448" t="str">
        <f t="shared" si="6"/>
        <v/>
      </c>
    </row>
    <row r="449" spans="1:25" x14ac:dyDescent="0.25">
      <c r="A449" s="5">
        <v>447</v>
      </c>
      <c r="B449" s="2">
        <v>43384</v>
      </c>
      <c r="C449" s="1">
        <v>270.35000000000002</v>
      </c>
      <c r="D449" s="1">
        <v>272.13</v>
      </c>
      <c r="E449" s="1">
        <v>263.8</v>
      </c>
      <c r="F449" s="1">
        <v>265.56</v>
      </c>
      <c r="G449" s="1">
        <f>testdata[[#This Row],[high]]-testdata[[#This Row],[low]]</f>
        <v>8.3299999999999841</v>
      </c>
      <c r="H449" s="1">
        <f>ABS(testdata[[#This Row],[high]]-F448)</f>
        <v>0.58999999999997499</v>
      </c>
      <c r="I449" s="1">
        <f>ABS(testdata[[#This Row],[low]]-F448)</f>
        <v>7.7400000000000091</v>
      </c>
      <c r="J449" s="1">
        <f>MAX(testdata[[#This Row],[H-L]:[|L-pC|]])</f>
        <v>8.3299999999999841</v>
      </c>
      <c r="K449" s="10">
        <f>(K448*20+testdata[[#This Row],[TR]])/21</f>
        <v>2.6799961629453755</v>
      </c>
      <c r="L449" s="1">
        <f>testdata[[#This Row],[close]]+Multiplier*testdata[[#This Row],[ATR]]</f>
        <v>273.59998848883612</v>
      </c>
      <c r="M449" s="1">
        <f>testdata[[#This Row],[close]]-Multiplier*testdata[[#This Row],[ATR]]</f>
        <v>257.52001151116389</v>
      </c>
      <c r="N449" s="1">
        <f>IF(OR(testdata[[#This Row],[UpperE]]&lt;N448,F448&gt;N448),testdata[[#This Row],[UpperE]],N448)</f>
        <v>273.59998848883612</v>
      </c>
      <c r="O449" s="1">
        <f>IF(OR(testdata[[#This Row],[LowerE]]&gt;O448,F448&lt;O448),testdata[[#This Row],[LowerE]],O448)</f>
        <v>257.52001151116389</v>
      </c>
      <c r="P449" s="7">
        <f>IF(S448=N448,testdata[[#This Row],[Upper]],testdata[[#This Row],[Lower]])</f>
        <v>273.59998848883612</v>
      </c>
      <c r="Q449" s="7">
        <f>IF(testdata[[#This Row],[AtrStop]]=testdata[[#This Row],[Upper]],testdata[[#This Row],[Upper]],NA())</f>
        <v>273.59998848883612</v>
      </c>
      <c r="R449" s="7" t="e">
        <f>IF(testdata[[#This Row],[AtrStop]]=testdata[[#This Row],[Lower]],testdata[[#This Row],[Lower]],NA())</f>
        <v>#N/A</v>
      </c>
      <c r="S449" s="19">
        <f>IF(testdata[[#This Row],[close]]&lt;=testdata[[#This Row],[STpot]],testdata[[#This Row],[Upper]],testdata[[#This Row],[Lower]])</f>
        <v>273.59998848883612</v>
      </c>
      <c r="U449" s="2">
        <v>43384</v>
      </c>
      <c r="V449" s="7">
        <v>273.59998848999999</v>
      </c>
      <c r="W449" s="7"/>
      <c r="X449" s="19">
        <v>273.59998848999999</v>
      </c>
      <c r="Y449" t="str">
        <f t="shared" si="6"/>
        <v/>
      </c>
    </row>
    <row r="450" spans="1:25" x14ac:dyDescent="0.25">
      <c r="A450" s="5">
        <v>448</v>
      </c>
      <c r="B450" s="2">
        <v>43385</v>
      </c>
      <c r="C450" s="1">
        <v>270.05</v>
      </c>
      <c r="D450" s="1">
        <v>270.36</v>
      </c>
      <c r="E450" s="1">
        <v>265.76</v>
      </c>
      <c r="F450" s="1">
        <v>269.25</v>
      </c>
      <c r="G450" s="1">
        <f>testdata[[#This Row],[high]]-testdata[[#This Row],[low]]</f>
        <v>4.6000000000000227</v>
      </c>
      <c r="H450" s="1">
        <f>ABS(testdata[[#This Row],[high]]-F449)</f>
        <v>4.8000000000000114</v>
      </c>
      <c r="I450" s="1">
        <f>ABS(testdata[[#This Row],[low]]-F449)</f>
        <v>0.19999999999998863</v>
      </c>
      <c r="J450" s="1">
        <f>MAX(testdata[[#This Row],[H-L]:[|L-pC|]])</f>
        <v>4.8000000000000114</v>
      </c>
      <c r="K450" s="10">
        <f>(K449*20+testdata[[#This Row],[TR]])/21</f>
        <v>2.780948726614644</v>
      </c>
      <c r="L450" s="1">
        <f>testdata[[#This Row],[close]]+Multiplier*testdata[[#This Row],[ATR]]</f>
        <v>277.59284617984395</v>
      </c>
      <c r="M450" s="1">
        <f>testdata[[#This Row],[close]]-Multiplier*testdata[[#This Row],[ATR]]</f>
        <v>260.90715382015605</v>
      </c>
      <c r="N450" s="1">
        <f>IF(OR(testdata[[#This Row],[UpperE]]&lt;N449,F449&gt;N449),testdata[[#This Row],[UpperE]],N449)</f>
        <v>273.59998848883612</v>
      </c>
      <c r="O450" s="1">
        <f>IF(OR(testdata[[#This Row],[LowerE]]&gt;O449,F449&lt;O449),testdata[[#This Row],[LowerE]],O449)</f>
        <v>260.90715382015605</v>
      </c>
      <c r="P450" s="7">
        <f>IF(S449=N449,testdata[[#This Row],[Upper]],testdata[[#This Row],[Lower]])</f>
        <v>273.59998848883612</v>
      </c>
      <c r="Q450" s="7">
        <f>IF(testdata[[#This Row],[AtrStop]]=testdata[[#This Row],[Upper]],testdata[[#This Row],[Upper]],NA())</f>
        <v>273.59998848883612</v>
      </c>
      <c r="R450" s="7" t="e">
        <f>IF(testdata[[#This Row],[AtrStop]]=testdata[[#This Row],[Lower]],testdata[[#This Row],[Lower]],NA())</f>
        <v>#N/A</v>
      </c>
      <c r="S450" s="19">
        <f>IF(testdata[[#This Row],[close]]&lt;=testdata[[#This Row],[STpot]],testdata[[#This Row],[Upper]],testdata[[#This Row],[Lower]])</f>
        <v>273.59998848883612</v>
      </c>
      <c r="U450" s="2">
        <v>43385</v>
      </c>
      <c r="V450" s="7">
        <v>273.59998848999999</v>
      </c>
      <c r="W450" s="7"/>
      <c r="X450" s="19">
        <v>273.59998848999999</v>
      </c>
      <c r="Y450" t="str">
        <f t="shared" si="6"/>
        <v/>
      </c>
    </row>
    <row r="451" spans="1:25" x14ac:dyDescent="0.25">
      <c r="A451" s="5">
        <v>449</v>
      </c>
      <c r="B451" s="2">
        <v>43388</v>
      </c>
      <c r="C451" s="1">
        <v>268.86</v>
      </c>
      <c r="D451" s="1">
        <v>270.31</v>
      </c>
      <c r="E451" s="1">
        <v>267.64</v>
      </c>
      <c r="F451" s="1">
        <v>267.74</v>
      </c>
      <c r="G451" s="1">
        <f>testdata[[#This Row],[high]]-testdata[[#This Row],[low]]</f>
        <v>2.6700000000000159</v>
      </c>
      <c r="H451" s="1">
        <f>ABS(testdata[[#This Row],[high]]-F450)</f>
        <v>1.0600000000000023</v>
      </c>
      <c r="I451" s="1">
        <f>ABS(testdata[[#This Row],[low]]-F450)</f>
        <v>1.6100000000000136</v>
      </c>
      <c r="J451" s="1">
        <f>MAX(testdata[[#This Row],[H-L]:[|L-pC|]])</f>
        <v>2.6700000000000159</v>
      </c>
      <c r="K451" s="10">
        <f>(K450*20+testdata[[#This Row],[TR]])/21</f>
        <v>2.7756654539187093</v>
      </c>
      <c r="L451" s="1">
        <f>testdata[[#This Row],[close]]+Multiplier*testdata[[#This Row],[ATR]]</f>
        <v>276.06699636175614</v>
      </c>
      <c r="M451" s="1">
        <f>testdata[[#This Row],[close]]-Multiplier*testdata[[#This Row],[ATR]]</f>
        <v>259.41300363824388</v>
      </c>
      <c r="N451" s="1">
        <f>IF(OR(testdata[[#This Row],[UpperE]]&lt;N450,F450&gt;N450),testdata[[#This Row],[UpperE]],N450)</f>
        <v>273.59998848883612</v>
      </c>
      <c r="O451" s="1">
        <f>IF(OR(testdata[[#This Row],[LowerE]]&gt;O450,F450&lt;O450),testdata[[#This Row],[LowerE]],O450)</f>
        <v>260.90715382015605</v>
      </c>
      <c r="P451" s="7">
        <f>IF(S450=N450,testdata[[#This Row],[Upper]],testdata[[#This Row],[Lower]])</f>
        <v>273.59998848883612</v>
      </c>
      <c r="Q451" s="7">
        <f>IF(testdata[[#This Row],[AtrStop]]=testdata[[#This Row],[Upper]],testdata[[#This Row],[Upper]],NA())</f>
        <v>273.59998848883612</v>
      </c>
      <c r="R451" s="7" t="e">
        <f>IF(testdata[[#This Row],[AtrStop]]=testdata[[#This Row],[Lower]],testdata[[#This Row],[Lower]],NA())</f>
        <v>#N/A</v>
      </c>
      <c r="S451" s="19">
        <f>IF(testdata[[#This Row],[close]]&lt;=testdata[[#This Row],[STpot]],testdata[[#This Row],[Upper]],testdata[[#This Row],[Lower]])</f>
        <v>273.59998848883612</v>
      </c>
      <c r="U451" s="2">
        <v>43388</v>
      </c>
      <c r="V451" s="7">
        <v>273.59998848999999</v>
      </c>
      <c r="W451" s="7"/>
      <c r="X451" s="19">
        <v>273.59998848999999</v>
      </c>
      <c r="Y451" t="str">
        <f t="shared" si="6"/>
        <v/>
      </c>
    </row>
    <row r="452" spans="1:25" x14ac:dyDescent="0.25">
      <c r="A452" s="5">
        <v>450</v>
      </c>
      <c r="B452" s="2">
        <v>43389</v>
      </c>
      <c r="C452" s="1">
        <v>269.88</v>
      </c>
      <c r="D452" s="1">
        <v>274</v>
      </c>
      <c r="E452" s="1">
        <v>269.37</v>
      </c>
      <c r="F452" s="1">
        <v>273.58999999999997</v>
      </c>
      <c r="G452" s="1">
        <f>testdata[[#This Row],[high]]-testdata[[#This Row],[low]]</f>
        <v>4.6299999999999955</v>
      </c>
      <c r="H452" s="1">
        <f>ABS(testdata[[#This Row],[high]]-F451)</f>
        <v>6.2599999999999909</v>
      </c>
      <c r="I452" s="1">
        <f>ABS(testdata[[#This Row],[low]]-F451)</f>
        <v>1.6299999999999955</v>
      </c>
      <c r="J452" s="1">
        <f>MAX(testdata[[#This Row],[H-L]:[|L-pC|]])</f>
        <v>6.2599999999999909</v>
      </c>
      <c r="K452" s="10">
        <f>(K451*20+testdata[[#This Row],[TR]])/21</f>
        <v>2.9415861465892466</v>
      </c>
      <c r="L452" s="1">
        <f>testdata[[#This Row],[close]]+Multiplier*testdata[[#This Row],[ATR]]</f>
        <v>282.4147584397677</v>
      </c>
      <c r="M452" s="1">
        <f>testdata[[#This Row],[close]]-Multiplier*testdata[[#This Row],[ATR]]</f>
        <v>264.76524156023225</v>
      </c>
      <c r="N452" s="1">
        <f>IF(OR(testdata[[#This Row],[UpperE]]&lt;N451,F451&gt;N451),testdata[[#This Row],[UpperE]],N451)</f>
        <v>273.59998848883612</v>
      </c>
      <c r="O452" s="1">
        <f>IF(OR(testdata[[#This Row],[LowerE]]&gt;O451,F451&lt;O451),testdata[[#This Row],[LowerE]],O451)</f>
        <v>264.76524156023225</v>
      </c>
      <c r="P452" s="7">
        <f>IF(S451=N451,testdata[[#This Row],[Upper]],testdata[[#This Row],[Lower]])</f>
        <v>273.59998848883612</v>
      </c>
      <c r="Q452" s="7">
        <f>IF(testdata[[#This Row],[AtrStop]]=testdata[[#This Row],[Upper]],testdata[[#This Row],[Upper]],NA())</f>
        <v>273.59998848883612</v>
      </c>
      <c r="R452" s="7" t="e">
        <f>IF(testdata[[#This Row],[AtrStop]]=testdata[[#This Row],[Lower]],testdata[[#This Row],[Lower]],NA())</f>
        <v>#N/A</v>
      </c>
      <c r="S452" s="19">
        <f>IF(testdata[[#This Row],[close]]&lt;=testdata[[#This Row],[STpot]],testdata[[#This Row],[Upper]],testdata[[#This Row],[Lower]])</f>
        <v>273.59998848883612</v>
      </c>
      <c r="U452" s="2">
        <v>43389</v>
      </c>
      <c r="V452" s="7">
        <v>273.59998848999999</v>
      </c>
      <c r="W452" s="7"/>
      <c r="X452" s="19">
        <v>273.59998848999999</v>
      </c>
      <c r="Y452" t="str">
        <f t="shared" si="6"/>
        <v/>
      </c>
    </row>
    <row r="453" spans="1:25" x14ac:dyDescent="0.25">
      <c r="A453" s="5">
        <v>451</v>
      </c>
      <c r="B453" s="2">
        <v>43390</v>
      </c>
      <c r="C453" s="1">
        <v>273.63</v>
      </c>
      <c r="D453" s="1">
        <v>274.32</v>
      </c>
      <c r="E453" s="1">
        <v>270.82</v>
      </c>
      <c r="F453" s="1">
        <v>273.64</v>
      </c>
      <c r="G453" s="1">
        <f>testdata[[#This Row],[high]]-testdata[[#This Row],[low]]</f>
        <v>3.5</v>
      </c>
      <c r="H453" s="1">
        <f>ABS(testdata[[#This Row],[high]]-F452)</f>
        <v>0.73000000000001819</v>
      </c>
      <c r="I453" s="1">
        <f>ABS(testdata[[#This Row],[low]]-F452)</f>
        <v>2.7699999999999818</v>
      </c>
      <c r="J453" s="1">
        <f>MAX(testdata[[#This Row],[H-L]:[|L-pC|]])</f>
        <v>3.5</v>
      </c>
      <c r="K453" s="10">
        <f>(K452*20+testdata[[#This Row],[TR]])/21</f>
        <v>2.9681772824659491</v>
      </c>
      <c r="L453" s="1">
        <f>testdata[[#This Row],[close]]+Multiplier*testdata[[#This Row],[ATR]]</f>
        <v>282.54453184739782</v>
      </c>
      <c r="M453" s="1">
        <f>testdata[[#This Row],[close]]-Multiplier*testdata[[#This Row],[ATR]]</f>
        <v>264.73546815260215</v>
      </c>
      <c r="N453" s="1">
        <f>IF(OR(testdata[[#This Row],[UpperE]]&lt;N452,F452&gt;N452),testdata[[#This Row],[UpperE]],N452)</f>
        <v>273.59998848883612</v>
      </c>
      <c r="O453" s="1">
        <f>IF(OR(testdata[[#This Row],[LowerE]]&gt;O452,F452&lt;O452),testdata[[#This Row],[LowerE]],O452)</f>
        <v>264.76524156023225</v>
      </c>
      <c r="P453" s="7">
        <f>IF(S452=N452,testdata[[#This Row],[Upper]],testdata[[#This Row],[Lower]])</f>
        <v>273.59998848883612</v>
      </c>
      <c r="Q453" s="7" t="e">
        <f>IF(testdata[[#This Row],[AtrStop]]=testdata[[#This Row],[Upper]],testdata[[#This Row],[Upper]],NA())</f>
        <v>#N/A</v>
      </c>
      <c r="R453" s="7">
        <f>IF(testdata[[#This Row],[AtrStop]]=testdata[[#This Row],[Lower]],testdata[[#This Row],[Lower]],NA())</f>
        <v>264.76524156023225</v>
      </c>
      <c r="S453" s="19">
        <f>IF(testdata[[#This Row],[close]]&lt;=testdata[[#This Row],[STpot]],testdata[[#This Row],[Upper]],testdata[[#This Row],[Lower]])</f>
        <v>264.76524156023225</v>
      </c>
      <c r="U453" s="2">
        <v>43390</v>
      </c>
      <c r="V453" s="7"/>
      <c r="W453" s="7">
        <v>264.76524155999999</v>
      </c>
      <c r="X453" s="19">
        <v>264.76524155999999</v>
      </c>
      <c r="Y453" t="str">
        <f t="shared" si="6"/>
        <v/>
      </c>
    </row>
    <row r="454" spans="1:25" x14ac:dyDescent="0.25">
      <c r="A454" s="5">
        <v>452</v>
      </c>
      <c r="B454" s="2">
        <v>43391</v>
      </c>
      <c r="C454" s="1">
        <v>272.62</v>
      </c>
      <c r="D454" s="1">
        <v>273.27</v>
      </c>
      <c r="E454" s="1">
        <v>268.29000000000002</v>
      </c>
      <c r="F454" s="1">
        <v>269.69</v>
      </c>
      <c r="G454" s="1">
        <f>testdata[[#This Row],[high]]-testdata[[#This Row],[low]]</f>
        <v>4.9799999999999613</v>
      </c>
      <c r="H454" s="1">
        <f>ABS(testdata[[#This Row],[high]]-F453)</f>
        <v>0.37000000000000455</v>
      </c>
      <c r="I454" s="1">
        <f>ABS(testdata[[#This Row],[low]]-F453)</f>
        <v>5.3499999999999659</v>
      </c>
      <c r="J454" s="1">
        <f>MAX(testdata[[#This Row],[H-L]:[|L-pC|]])</f>
        <v>5.3499999999999659</v>
      </c>
      <c r="K454" s="10">
        <f>(K453*20+testdata[[#This Row],[TR]])/21</f>
        <v>3.0815974118723308</v>
      </c>
      <c r="L454" s="1">
        <f>testdata[[#This Row],[close]]+Multiplier*testdata[[#This Row],[ATR]]</f>
        <v>278.93479223561701</v>
      </c>
      <c r="M454" s="1">
        <f>testdata[[#This Row],[close]]-Multiplier*testdata[[#This Row],[ATR]]</f>
        <v>260.44520776438299</v>
      </c>
      <c r="N454" s="1">
        <f>IF(OR(testdata[[#This Row],[UpperE]]&lt;N453,F453&gt;N453),testdata[[#This Row],[UpperE]],N453)</f>
        <v>278.93479223561701</v>
      </c>
      <c r="O454" s="1">
        <f>IF(OR(testdata[[#This Row],[LowerE]]&gt;O453,F453&lt;O453),testdata[[#This Row],[LowerE]],O453)</f>
        <v>264.76524156023225</v>
      </c>
      <c r="P454" s="7">
        <f>IF(S453=N453,testdata[[#This Row],[Upper]],testdata[[#This Row],[Lower]])</f>
        <v>264.76524156023225</v>
      </c>
      <c r="Q454" s="7" t="e">
        <f>IF(testdata[[#This Row],[AtrStop]]=testdata[[#This Row],[Upper]],testdata[[#This Row],[Upper]],NA())</f>
        <v>#N/A</v>
      </c>
      <c r="R454" s="7">
        <f>IF(testdata[[#This Row],[AtrStop]]=testdata[[#This Row],[Lower]],testdata[[#This Row],[Lower]],NA())</f>
        <v>264.76524156023225</v>
      </c>
      <c r="S454" s="19">
        <f>IF(testdata[[#This Row],[close]]&lt;=testdata[[#This Row],[STpot]],testdata[[#This Row],[Upper]],testdata[[#This Row],[Lower]])</f>
        <v>264.76524156023225</v>
      </c>
      <c r="U454" s="2">
        <v>43391</v>
      </c>
      <c r="V454" s="7"/>
      <c r="W454" s="7">
        <v>264.76524155999999</v>
      </c>
      <c r="X454" s="19">
        <v>264.76524155999999</v>
      </c>
      <c r="Y454" t="str">
        <f t="shared" si="6"/>
        <v/>
      </c>
    </row>
    <row r="455" spans="1:25" x14ac:dyDescent="0.25">
      <c r="A455" s="5">
        <v>453</v>
      </c>
      <c r="B455" s="2">
        <v>43392</v>
      </c>
      <c r="C455" s="1">
        <v>270.39999999999998</v>
      </c>
      <c r="D455" s="1">
        <v>272.52</v>
      </c>
      <c r="E455" s="1">
        <v>268.77999999999997</v>
      </c>
      <c r="F455" s="1">
        <v>269.54000000000002</v>
      </c>
      <c r="G455" s="1">
        <f>testdata[[#This Row],[high]]-testdata[[#This Row],[low]]</f>
        <v>3.7400000000000091</v>
      </c>
      <c r="H455" s="1">
        <f>ABS(testdata[[#This Row],[high]]-F454)</f>
        <v>2.8299999999999841</v>
      </c>
      <c r="I455" s="1">
        <f>ABS(testdata[[#This Row],[low]]-F454)</f>
        <v>0.91000000000002501</v>
      </c>
      <c r="J455" s="1">
        <f>MAX(testdata[[#This Row],[H-L]:[|L-pC|]])</f>
        <v>3.7400000000000091</v>
      </c>
      <c r="K455" s="10">
        <f>(K454*20+testdata[[#This Row],[TR]])/21</f>
        <v>3.1129499160688865</v>
      </c>
      <c r="L455" s="1">
        <f>testdata[[#This Row],[close]]+Multiplier*testdata[[#This Row],[ATR]]</f>
        <v>278.87884974820668</v>
      </c>
      <c r="M455" s="1">
        <f>testdata[[#This Row],[close]]-Multiplier*testdata[[#This Row],[ATR]]</f>
        <v>260.20115025179336</v>
      </c>
      <c r="N455" s="1">
        <f>IF(OR(testdata[[#This Row],[UpperE]]&lt;N454,F454&gt;N454),testdata[[#This Row],[UpperE]],N454)</f>
        <v>278.87884974820668</v>
      </c>
      <c r="O455" s="1">
        <f>IF(OR(testdata[[#This Row],[LowerE]]&gt;O454,F454&lt;O454),testdata[[#This Row],[LowerE]],O454)</f>
        <v>264.76524156023225</v>
      </c>
      <c r="P455" s="7">
        <f>IF(S454=N454,testdata[[#This Row],[Upper]],testdata[[#This Row],[Lower]])</f>
        <v>264.76524156023225</v>
      </c>
      <c r="Q455" s="7" t="e">
        <f>IF(testdata[[#This Row],[AtrStop]]=testdata[[#This Row],[Upper]],testdata[[#This Row],[Upper]],NA())</f>
        <v>#N/A</v>
      </c>
      <c r="R455" s="7">
        <f>IF(testdata[[#This Row],[AtrStop]]=testdata[[#This Row],[Lower]],testdata[[#This Row],[Lower]],NA())</f>
        <v>264.76524156023225</v>
      </c>
      <c r="S455" s="19">
        <f>IF(testdata[[#This Row],[close]]&lt;=testdata[[#This Row],[STpot]],testdata[[#This Row],[Upper]],testdata[[#This Row],[Lower]])</f>
        <v>264.76524156023225</v>
      </c>
      <c r="U455" s="2">
        <v>43392</v>
      </c>
      <c r="V455" s="7"/>
      <c r="W455" s="7">
        <v>264.76524155999999</v>
      </c>
      <c r="X455" s="19">
        <v>264.76524155999999</v>
      </c>
      <c r="Y455" t="str">
        <f t="shared" si="6"/>
        <v/>
      </c>
    </row>
    <row r="456" spans="1:25" x14ac:dyDescent="0.25">
      <c r="A456" s="5">
        <v>454</v>
      </c>
      <c r="B456" s="2">
        <v>43395</v>
      </c>
      <c r="C456" s="1">
        <v>270.27</v>
      </c>
      <c r="D456" s="1">
        <v>270.63</v>
      </c>
      <c r="E456" s="1">
        <v>267.75</v>
      </c>
      <c r="F456" s="1">
        <v>268.33</v>
      </c>
      <c r="G456" s="1">
        <f>testdata[[#This Row],[high]]-testdata[[#This Row],[low]]</f>
        <v>2.8799999999999955</v>
      </c>
      <c r="H456" s="1">
        <f>ABS(testdata[[#This Row],[high]]-F455)</f>
        <v>1.089999999999975</v>
      </c>
      <c r="I456" s="1">
        <f>ABS(testdata[[#This Row],[low]]-F455)</f>
        <v>1.7900000000000205</v>
      </c>
      <c r="J456" s="1">
        <f>MAX(testdata[[#This Row],[H-L]:[|L-pC|]])</f>
        <v>2.8799999999999955</v>
      </c>
      <c r="K456" s="10">
        <f>(K455*20+testdata[[#This Row],[TR]])/21</f>
        <v>3.1018570629227491</v>
      </c>
      <c r="L456" s="1">
        <f>testdata[[#This Row],[close]]+Multiplier*testdata[[#This Row],[ATR]]</f>
        <v>277.63557118876821</v>
      </c>
      <c r="M456" s="1">
        <f>testdata[[#This Row],[close]]-Multiplier*testdata[[#This Row],[ATR]]</f>
        <v>259.02442881123176</v>
      </c>
      <c r="N456" s="1">
        <f>IF(OR(testdata[[#This Row],[UpperE]]&lt;N455,F455&gt;N455),testdata[[#This Row],[UpperE]],N455)</f>
        <v>277.63557118876821</v>
      </c>
      <c r="O456" s="1">
        <f>IF(OR(testdata[[#This Row],[LowerE]]&gt;O455,F455&lt;O455),testdata[[#This Row],[LowerE]],O455)</f>
        <v>264.76524156023225</v>
      </c>
      <c r="P456" s="7">
        <f>IF(S455=N455,testdata[[#This Row],[Upper]],testdata[[#This Row],[Lower]])</f>
        <v>264.76524156023225</v>
      </c>
      <c r="Q456" s="7" t="e">
        <f>IF(testdata[[#This Row],[AtrStop]]=testdata[[#This Row],[Upper]],testdata[[#This Row],[Upper]],NA())</f>
        <v>#N/A</v>
      </c>
      <c r="R456" s="7">
        <f>IF(testdata[[#This Row],[AtrStop]]=testdata[[#This Row],[Lower]],testdata[[#This Row],[Lower]],NA())</f>
        <v>264.76524156023225</v>
      </c>
      <c r="S456" s="19">
        <f>IF(testdata[[#This Row],[close]]&lt;=testdata[[#This Row],[STpot]],testdata[[#This Row],[Upper]],testdata[[#This Row],[Lower]])</f>
        <v>264.76524156023225</v>
      </c>
      <c r="U456" s="2">
        <v>43395</v>
      </c>
      <c r="V456" s="7"/>
      <c r="W456" s="7">
        <v>264.76524155999999</v>
      </c>
      <c r="X456" s="19">
        <v>264.76524155999999</v>
      </c>
      <c r="Y456" t="str">
        <f t="shared" si="6"/>
        <v/>
      </c>
    </row>
    <row r="457" spans="1:25" x14ac:dyDescent="0.25">
      <c r="A457" s="5">
        <v>455</v>
      </c>
      <c r="B457" s="2">
        <v>43396</v>
      </c>
      <c r="C457" s="1">
        <v>264.37</v>
      </c>
      <c r="D457" s="1">
        <v>268.2</v>
      </c>
      <c r="E457" s="1">
        <v>262.08999999999997</v>
      </c>
      <c r="F457" s="1">
        <v>266.97000000000003</v>
      </c>
      <c r="G457" s="1">
        <f>testdata[[#This Row],[high]]-testdata[[#This Row],[low]]</f>
        <v>6.1100000000000136</v>
      </c>
      <c r="H457" s="1">
        <f>ABS(testdata[[#This Row],[high]]-F456)</f>
        <v>0.12999999999999545</v>
      </c>
      <c r="I457" s="1">
        <f>ABS(testdata[[#This Row],[low]]-F456)</f>
        <v>6.2400000000000091</v>
      </c>
      <c r="J457" s="1">
        <f>MAX(testdata[[#This Row],[H-L]:[|L-pC|]])</f>
        <v>6.2400000000000091</v>
      </c>
      <c r="K457" s="10">
        <f>(K456*20+testdata[[#This Row],[TR]])/21</f>
        <v>3.2512924408788089</v>
      </c>
      <c r="L457" s="1">
        <f>testdata[[#This Row],[close]]+Multiplier*testdata[[#This Row],[ATR]]</f>
        <v>276.72387732263644</v>
      </c>
      <c r="M457" s="1">
        <f>testdata[[#This Row],[close]]-Multiplier*testdata[[#This Row],[ATR]]</f>
        <v>257.21612267736361</v>
      </c>
      <c r="N457" s="1">
        <f>IF(OR(testdata[[#This Row],[UpperE]]&lt;N456,F456&gt;N456),testdata[[#This Row],[UpperE]],N456)</f>
        <v>276.72387732263644</v>
      </c>
      <c r="O457" s="1">
        <f>IF(OR(testdata[[#This Row],[LowerE]]&gt;O456,F456&lt;O456),testdata[[#This Row],[LowerE]],O456)</f>
        <v>264.76524156023225</v>
      </c>
      <c r="P457" s="7">
        <f>IF(S456=N456,testdata[[#This Row],[Upper]],testdata[[#This Row],[Lower]])</f>
        <v>264.76524156023225</v>
      </c>
      <c r="Q457" s="7" t="e">
        <f>IF(testdata[[#This Row],[AtrStop]]=testdata[[#This Row],[Upper]],testdata[[#This Row],[Upper]],NA())</f>
        <v>#N/A</v>
      </c>
      <c r="R457" s="7">
        <f>IF(testdata[[#This Row],[AtrStop]]=testdata[[#This Row],[Lower]],testdata[[#This Row],[Lower]],NA())</f>
        <v>264.76524156023225</v>
      </c>
      <c r="S457" s="19">
        <f>IF(testdata[[#This Row],[close]]&lt;=testdata[[#This Row],[STpot]],testdata[[#This Row],[Upper]],testdata[[#This Row],[Lower]])</f>
        <v>264.76524156023225</v>
      </c>
      <c r="U457" s="2">
        <v>43396</v>
      </c>
      <c r="V457" s="7"/>
      <c r="W457" s="7">
        <v>264.76524155999999</v>
      </c>
      <c r="X457" s="19">
        <v>264.76524155999999</v>
      </c>
      <c r="Y457" t="str">
        <f t="shared" si="6"/>
        <v/>
      </c>
    </row>
    <row r="458" spans="1:25" x14ac:dyDescent="0.25">
      <c r="A458" s="5">
        <v>456</v>
      </c>
      <c r="B458" s="2">
        <v>43397</v>
      </c>
      <c r="C458" s="1">
        <v>266.69</v>
      </c>
      <c r="D458" s="1">
        <v>267.11</v>
      </c>
      <c r="E458" s="1">
        <v>258.27</v>
      </c>
      <c r="F458" s="1">
        <v>258.88</v>
      </c>
      <c r="G458" s="1">
        <f>testdata[[#This Row],[high]]-testdata[[#This Row],[low]]</f>
        <v>8.8400000000000318</v>
      </c>
      <c r="H458" s="1">
        <f>ABS(testdata[[#This Row],[high]]-F457)</f>
        <v>0.13999999999998636</v>
      </c>
      <c r="I458" s="1">
        <f>ABS(testdata[[#This Row],[low]]-F457)</f>
        <v>8.7000000000000455</v>
      </c>
      <c r="J458" s="1">
        <f>MAX(testdata[[#This Row],[H-L]:[|L-pC|]])</f>
        <v>8.8400000000000318</v>
      </c>
      <c r="K458" s="10">
        <f>(K457*20+testdata[[#This Row],[TR]])/21</f>
        <v>3.5174213722655336</v>
      </c>
      <c r="L458" s="1">
        <f>testdata[[#This Row],[close]]+Multiplier*testdata[[#This Row],[ATR]]</f>
        <v>269.4322641167966</v>
      </c>
      <c r="M458" s="1">
        <f>testdata[[#This Row],[close]]-Multiplier*testdata[[#This Row],[ATR]]</f>
        <v>248.32773588320339</v>
      </c>
      <c r="N458" s="1">
        <f>IF(OR(testdata[[#This Row],[UpperE]]&lt;N457,F457&gt;N457),testdata[[#This Row],[UpperE]],N457)</f>
        <v>269.4322641167966</v>
      </c>
      <c r="O458" s="1">
        <f>IF(OR(testdata[[#This Row],[LowerE]]&gt;O457,F457&lt;O457),testdata[[#This Row],[LowerE]],O457)</f>
        <v>264.76524156023225</v>
      </c>
      <c r="P458" s="7">
        <f>IF(S457=N457,testdata[[#This Row],[Upper]],testdata[[#This Row],[Lower]])</f>
        <v>264.76524156023225</v>
      </c>
      <c r="Q458" s="7">
        <f>IF(testdata[[#This Row],[AtrStop]]=testdata[[#This Row],[Upper]],testdata[[#This Row],[Upper]],NA())</f>
        <v>269.4322641167966</v>
      </c>
      <c r="R458" s="7" t="e">
        <f>IF(testdata[[#This Row],[AtrStop]]=testdata[[#This Row],[Lower]],testdata[[#This Row],[Lower]],NA())</f>
        <v>#N/A</v>
      </c>
      <c r="S458" s="19">
        <f>IF(testdata[[#This Row],[close]]&lt;=testdata[[#This Row],[STpot]],testdata[[#This Row],[Upper]],testdata[[#This Row],[Lower]])</f>
        <v>269.4322641167966</v>
      </c>
      <c r="U458" s="2">
        <v>43397</v>
      </c>
      <c r="V458" s="7">
        <v>269.43226412000001</v>
      </c>
      <c r="W458" s="7"/>
      <c r="X458" s="19">
        <v>269.43226412000001</v>
      </c>
      <c r="Y458" t="str">
        <f t="shared" si="6"/>
        <v/>
      </c>
    </row>
    <row r="459" spans="1:25" x14ac:dyDescent="0.25">
      <c r="A459" s="5">
        <v>457</v>
      </c>
      <c r="B459" s="2">
        <v>43398</v>
      </c>
      <c r="C459" s="1">
        <v>260.89</v>
      </c>
      <c r="D459" s="1">
        <v>265.20999999999998</v>
      </c>
      <c r="E459" s="1">
        <v>259.77</v>
      </c>
      <c r="F459" s="1">
        <v>263.52</v>
      </c>
      <c r="G459" s="1">
        <f>testdata[[#This Row],[high]]-testdata[[#This Row],[low]]</f>
        <v>5.4399999999999977</v>
      </c>
      <c r="H459" s="1">
        <f>ABS(testdata[[#This Row],[high]]-F458)</f>
        <v>6.3299999999999841</v>
      </c>
      <c r="I459" s="1">
        <f>ABS(testdata[[#This Row],[low]]-F458)</f>
        <v>0.88999999999998636</v>
      </c>
      <c r="J459" s="1">
        <f>MAX(testdata[[#This Row],[H-L]:[|L-pC|]])</f>
        <v>6.3299999999999841</v>
      </c>
      <c r="K459" s="10">
        <f>(K458*20+testdata[[#This Row],[TR]])/21</f>
        <v>3.6513536878719361</v>
      </c>
      <c r="L459" s="1">
        <f>testdata[[#This Row],[close]]+Multiplier*testdata[[#This Row],[ATR]]</f>
        <v>274.47406106361581</v>
      </c>
      <c r="M459" s="1">
        <f>testdata[[#This Row],[close]]-Multiplier*testdata[[#This Row],[ATR]]</f>
        <v>252.56593893638419</v>
      </c>
      <c r="N459" s="1">
        <f>IF(OR(testdata[[#This Row],[UpperE]]&lt;N458,F458&gt;N458),testdata[[#This Row],[UpperE]],N458)</f>
        <v>269.4322641167966</v>
      </c>
      <c r="O459" s="1">
        <f>IF(OR(testdata[[#This Row],[LowerE]]&gt;O458,F458&lt;O458),testdata[[#This Row],[LowerE]],O458)</f>
        <v>252.56593893638419</v>
      </c>
      <c r="P459" s="7">
        <f>IF(S458=N458,testdata[[#This Row],[Upper]],testdata[[#This Row],[Lower]])</f>
        <v>269.4322641167966</v>
      </c>
      <c r="Q459" s="7">
        <f>IF(testdata[[#This Row],[AtrStop]]=testdata[[#This Row],[Upper]],testdata[[#This Row],[Upper]],NA())</f>
        <v>269.4322641167966</v>
      </c>
      <c r="R459" s="7" t="e">
        <f>IF(testdata[[#This Row],[AtrStop]]=testdata[[#This Row],[Lower]],testdata[[#This Row],[Lower]],NA())</f>
        <v>#N/A</v>
      </c>
      <c r="S459" s="19">
        <f>IF(testdata[[#This Row],[close]]&lt;=testdata[[#This Row],[STpot]],testdata[[#This Row],[Upper]],testdata[[#This Row],[Lower]])</f>
        <v>269.4322641167966</v>
      </c>
      <c r="U459" s="2">
        <v>43398</v>
      </c>
      <c r="V459" s="7">
        <v>269.43226412000001</v>
      </c>
      <c r="W459" s="7"/>
      <c r="X459" s="19">
        <v>269.43226412000001</v>
      </c>
      <c r="Y459" t="str">
        <f t="shared" si="6"/>
        <v/>
      </c>
    </row>
    <row r="460" spans="1:25" x14ac:dyDescent="0.25">
      <c r="A460" s="5">
        <v>458</v>
      </c>
      <c r="B460" s="2">
        <v>43399</v>
      </c>
      <c r="C460" s="1">
        <v>259.45999999999998</v>
      </c>
      <c r="D460" s="1">
        <v>264.42</v>
      </c>
      <c r="E460" s="1">
        <v>255.92</v>
      </c>
      <c r="F460" s="1">
        <v>258.89</v>
      </c>
      <c r="G460" s="1">
        <f>testdata[[#This Row],[high]]-testdata[[#This Row],[low]]</f>
        <v>8.5000000000000284</v>
      </c>
      <c r="H460" s="1">
        <f>ABS(testdata[[#This Row],[high]]-F459)</f>
        <v>0.90000000000003411</v>
      </c>
      <c r="I460" s="1">
        <f>ABS(testdata[[#This Row],[low]]-F459)</f>
        <v>7.5999999999999943</v>
      </c>
      <c r="J460" s="1">
        <f>MAX(testdata[[#This Row],[H-L]:[|L-pC|]])</f>
        <v>8.5000000000000284</v>
      </c>
      <c r="K460" s="10">
        <f>(K459*20+testdata[[#This Row],[TR]])/21</f>
        <v>3.8822416074970838</v>
      </c>
      <c r="L460" s="1">
        <f>testdata[[#This Row],[close]]+Multiplier*testdata[[#This Row],[ATR]]</f>
        <v>270.53672482249124</v>
      </c>
      <c r="M460" s="1">
        <f>testdata[[#This Row],[close]]-Multiplier*testdata[[#This Row],[ATR]]</f>
        <v>247.24327517750874</v>
      </c>
      <c r="N460" s="1">
        <f>IF(OR(testdata[[#This Row],[UpperE]]&lt;N459,F459&gt;N459),testdata[[#This Row],[UpperE]],N459)</f>
        <v>269.4322641167966</v>
      </c>
      <c r="O460" s="1">
        <f>IF(OR(testdata[[#This Row],[LowerE]]&gt;O459,F459&lt;O459),testdata[[#This Row],[LowerE]],O459)</f>
        <v>252.56593893638419</v>
      </c>
      <c r="P460" s="7">
        <f>IF(S459=N459,testdata[[#This Row],[Upper]],testdata[[#This Row],[Lower]])</f>
        <v>269.4322641167966</v>
      </c>
      <c r="Q460" s="7">
        <f>IF(testdata[[#This Row],[AtrStop]]=testdata[[#This Row],[Upper]],testdata[[#This Row],[Upper]],NA())</f>
        <v>269.4322641167966</v>
      </c>
      <c r="R460" s="7" t="e">
        <f>IF(testdata[[#This Row],[AtrStop]]=testdata[[#This Row],[Lower]],testdata[[#This Row],[Lower]],NA())</f>
        <v>#N/A</v>
      </c>
      <c r="S460" s="19">
        <f>IF(testdata[[#This Row],[close]]&lt;=testdata[[#This Row],[STpot]],testdata[[#This Row],[Upper]],testdata[[#This Row],[Lower]])</f>
        <v>269.4322641167966</v>
      </c>
      <c r="U460" s="2">
        <v>43399</v>
      </c>
      <c r="V460" s="7">
        <v>269.43226412000001</v>
      </c>
      <c r="W460" s="7"/>
      <c r="X460" s="19">
        <v>269.43226412000001</v>
      </c>
      <c r="Y460" t="str">
        <f t="shared" si="6"/>
        <v/>
      </c>
    </row>
    <row r="461" spans="1:25" x14ac:dyDescent="0.25">
      <c r="A461" s="5">
        <v>459</v>
      </c>
      <c r="B461" s="2">
        <v>43402</v>
      </c>
      <c r="C461" s="1">
        <v>262.27</v>
      </c>
      <c r="D461" s="1">
        <v>263.69</v>
      </c>
      <c r="E461" s="1">
        <v>253.54</v>
      </c>
      <c r="F461" s="1">
        <v>257.45</v>
      </c>
      <c r="G461" s="1">
        <f>testdata[[#This Row],[high]]-testdata[[#This Row],[low]]</f>
        <v>10.150000000000006</v>
      </c>
      <c r="H461" s="1">
        <f>ABS(testdata[[#This Row],[high]]-F460)</f>
        <v>4.8000000000000114</v>
      </c>
      <c r="I461" s="1">
        <f>ABS(testdata[[#This Row],[low]]-F460)</f>
        <v>5.3499999999999943</v>
      </c>
      <c r="J461" s="1">
        <f>MAX(testdata[[#This Row],[H-L]:[|L-pC|]])</f>
        <v>10.150000000000006</v>
      </c>
      <c r="K461" s="10">
        <f>(K460*20+testdata[[#This Row],[TR]])/21</f>
        <v>4.1807062928543655</v>
      </c>
      <c r="L461" s="1">
        <f>testdata[[#This Row],[close]]+Multiplier*testdata[[#This Row],[ATR]]</f>
        <v>269.99211887856308</v>
      </c>
      <c r="M461" s="1">
        <f>testdata[[#This Row],[close]]-Multiplier*testdata[[#This Row],[ATR]]</f>
        <v>244.9078811214369</v>
      </c>
      <c r="N461" s="1">
        <f>IF(OR(testdata[[#This Row],[UpperE]]&lt;N460,F460&gt;N460),testdata[[#This Row],[UpperE]],N460)</f>
        <v>269.4322641167966</v>
      </c>
      <c r="O461" s="1">
        <f>IF(OR(testdata[[#This Row],[LowerE]]&gt;O460,F460&lt;O460),testdata[[#This Row],[LowerE]],O460)</f>
        <v>252.56593893638419</v>
      </c>
      <c r="P461" s="7">
        <f>IF(S460=N460,testdata[[#This Row],[Upper]],testdata[[#This Row],[Lower]])</f>
        <v>269.4322641167966</v>
      </c>
      <c r="Q461" s="7">
        <f>IF(testdata[[#This Row],[AtrStop]]=testdata[[#This Row],[Upper]],testdata[[#This Row],[Upper]],NA())</f>
        <v>269.4322641167966</v>
      </c>
      <c r="R461" s="7" t="e">
        <f>IF(testdata[[#This Row],[AtrStop]]=testdata[[#This Row],[Lower]],testdata[[#This Row],[Lower]],NA())</f>
        <v>#N/A</v>
      </c>
      <c r="S461" s="19">
        <f>IF(testdata[[#This Row],[close]]&lt;=testdata[[#This Row],[STpot]],testdata[[#This Row],[Upper]],testdata[[#This Row],[Lower]])</f>
        <v>269.4322641167966</v>
      </c>
      <c r="U461" s="2">
        <v>43402</v>
      </c>
      <c r="V461" s="7">
        <v>269.43226412000001</v>
      </c>
      <c r="W461" s="7"/>
      <c r="X461" s="19">
        <v>269.43226412000001</v>
      </c>
      <c r="Y461" t="str">
        <f t="shared" si="6"/>
        <v/>
      </c>
    </row>
    <row r="462" spans="1:25" x14ac:dyDescent="0.25">
      <c r="A462" s="5">
        <v>460</v>
      </c>
      <c r="B462" s="2">
        <v>43403</v>
      </c>
      <c r="C462" s="1">
        <v>257.27</v>
      </c>
      <c r="D462" s="1">
        <v>261.61</v>
      </c>
      <c r="E462" s="1">
        <v>256.73</v>
      </c>
      <c r="F462" s="1">
        <v>261.27</v>
      </c>
      <c r="G462" s="1">
        <f>testdata[[#This Row],[high]]-testdata[[#This Row],[low]]</f>
        <v>4.8799999999999955</v>
      </c>
      <c r="H462" s="1">
        <f>ABS(testdata[[#This Row],[high]]-F461)</f>
        <v>4.160000000000025</v>
      </c>
      <c r="I462" s="1">
        <f>ABS(testdata[[#This Row],[low]]-F461)</f>
        <v>0.71999999999997044</v>
      </c>
      <c r="J462" s="1">
        <f>MAX(testdata[[#This Row],[H-L]:[|L-pC|]])</f>
        <v>4.8799999999999955</v>
      </c>
      <c r="K462" s="10">
        <f>(K461*20+testdata[[#This Row],[TR]])/21</f>
        <v>4.2140059931946343</v>
      </c>
      <c r="L462" s="1">
        <f>testdata[[#This Row],[close]]+Multiplier*testdata[[#This Row],[ATR]]</f>
        <v>273.91201797958388</v>
      </c>
      <c r="M462" s="1">
        <f>testdata[[#This Row],[close]]-Multiplier*testdata[[#This Row],[ATR]]</f>
        <v>248.62798202041608</v>
      </c>
      <c r="N462" s="1">
        <f>IF(OR(testdata[[#This Row],[UpperE]]&lt;N461,F461&gt;N461),testdata[[#This Row],[UpperE]],N461)</f>
        <v>269.4322641167966</v>
      </c>
      <c r="O462" s="1">
        <f>IF(OR(testdata[[#This Row],[LowerE]]&gt;O461,F461&lt;O461),testdata[[#This Row],[LowerE]],O461)</f>
        <v>252.56593893638419</v>
      </c>
      <c r="P462" s="7">
        <f>IF(S461=N461,testdata[[#This Row],[Upper]],testdata[[#This Row],[Lower]])</f>
        <v>269.4322641167966</v>
      </c>
      <c r="Q462" s="7">
        <f>IF(testdata[[#This Row],[AtrStop]]=testdata[[#This Row],[Upper]],testdata[[#This Row],[Upper]],NA())</f>
        <v>269.4322641167966</v>
      </c>
      <c r="R462" s="7" t="e">
        <f>IF(testdata[[#This Row],[AtrStop]]=testdata[[#This Row],[Lower]],testdata[[#This Row],[Lower]],NA())</f>
        <v>#N/A</v>
      </c>
      <c r="S462" s="19">
        <f>IF(testdata[[#This Row],[close]]&lt;=testdata[[#This Row],[STpot]],testdata[[#This Row],[Upper]],testdata[[#This Row],[Lower]])</f>
        <v>269.4322641167966</v>
      </c>
      <c r="U462" s="2">
        <v>43403</v>
      </c>
      <c r="V462" s="7">
        <v>269.43226412000001</v>
      </c>
      <c r="W462" s="7"/>
      <c r="X462" s="19">
        <v>269.43226412000001</v>
      </c>
      <c r="Y462" t="str">
        <f t="shared" si="6"/>
        <v/>
      </c>
    </row>
    <row r="463" spans="1:25" x14ac:dyDescent="0.25">
      <c r="A463" s="5">
        <v>461</v>
      </c>
      <c r="B463" s="2">
        <v>43404</v>
      </c>
      <c r="C463" s="1">
        <v>264.08</v>
      </c>
      <c r="D463" s="1">
        <v>266.60000000000002</v>
      </c>
      <c r="E463" s="1">
        <v>263.56</v>
      </c>
      <c r="F463" s="1">
        <v>264.06</v>
      </c>
      <c r="G463" s="1">
        <f>testdata[[#This Row],[high]]-testdata[[#This Row],[low]]</f>
        <v>3.0400000000000205</v>
      </c>
      <c r="H463" s="1">
        <f>ABS(testdata[[#This Row],[high]]-F462)</f>
        <v>5.3300000000000409</v>
      </c>
      <c r="I463" s="1">
        <f>ABS(testdata[[#This Row],[low]]-F462)</f>
        <v>2.2900000000000205</v>
      </c>
      <c r="J463" s="1">
        <f>MAX(testdata[[#This Row],[H-L]:[|L-pC|]])</f>
        <v>5.3300000000000409</v>
      </c>
      <c r="K463" s="10">
        <f>(K462*20+testdata[[#This Row],[TR]])/21</f>
        <v>4.2671485649472727</v>
      </c>
      <c r="L463" s="1">
        <f>testdata[[#This Row],[close]]+Multiplier*testdata[[#This Row],[ATR]]</f>
        <v>276.86144569484179</v>
      </c>
      <c r="M463" s="1">
        <f>testdata[[#This Row],[close]]-Multiplier*testdata[[#This Row],[ATR]]</f>
        <v>251.25855430515819</v>
      </c>
      <c r="N463" s="1">
        <f>IF(OR(testdata[[#This Row],[UpperE]]&lt;N462,F462&gt;N462),testdata[[#This Row],[UpperE]],N462)</f>
        <v>269.4322641167966</v>
      </c>
      <c r="O463" s="1">
        <f>IF(OR(testdata[[#This Row],[LowerE]]&gt;O462,F462&lt;O462),testdata[[#This Row],[LowerE]],O462)</f>
        <v>252.56593893638419</v>
      </c>
      <c r="P463" s="7">
        <f>IF(S462=N462,testdata[[#This Row],[Upper]],testdata[[#This Row],[Lower]])</f>
        <v>269.4322641167966</v>
      </c>
      <c r="Q463" s="7">
        <f>IF(testdata[[#This Row],[AtrStop]]=testdata[[#This Row],[Upper]],testdata[[#This Row],[Upper]],NA())</f>
        <v>269.4322641167966</v>
      </c>
      <c r="R463" s="7" t="e">
        <f>IF(testdata[[#This Row],[AtrStop]]=testdata[[#This Row],[Lower]],testdata[[#This Row],[Lower]],NA())</f>
        <v>#N/A</v>
      </c>
      <c r="S463" s="19">
        <f>IF(testdata[[#This Row],[close]]&lt;=testdata[[#This Row],[STpot]],testdata[[#This Row],[Upper]],testdata[[#This Row],[Lower]])</f>
        <v>269.4322641167966</v>
      </c>
      <c r="U463" s="2">
        <v>43404</v>
      </c>
      <c r="V463" s="7">
        <v>269.43226412000001</v>
      </c>
      <c r="W463" s="7"/>
      <c r="X463" s="19">
        <v>269.43226412000001</v>
      </c>
      <c r="Y463" t="str">
        <f t="shared" si="6"/>
        <v/>
      </c>
    </row>
    <row r="464" spans="1:25" x14ac:dyDescent="0.25">
      <c r="A464" s="5">
        <v>462</v>
      </c>
      <c r="B464" s="2">
        <v>43405</v>
      </c>
      <c r="C464" s="1">
        <v>265.01</v>
      </c>
      <c r="D464" s="1">
        <v>267.08</v>
      </c>
      <c r="E464" s="1">
        <v>263.81</v>
      </c>
      <c r="F464" s="1">
        <v>266.87</v>
      </c>
      <c r="G464" s="1">
        <f>testdata[[#This Row],[high]]-testdata[[#This Row],[low]]</f>
        <v>3.2699999999999818</v>
      </c>
      <c r="H464" s="1">
        <f>ABS(testdata[[#This Row],[high]]-F463)</f>
        <v>3.0199999999999818</v>
      </c>
      <c r="I464" s="1">
        <f>ABS(testdata[[#This Row],[low]]-F463)</f>
        <v>0.25</v>
      </c>
      <c r="J464" s="1">
        <f>MAX(testdata[[#This Row],[H-L]:[|L-pC|]])</f>
        <v>3.2699999999999818</v>
      </c>
      <c r="K464" s="10">
        <f>(K463*20+testdata[[#This Row],[TR]])/21</f>
        <v>4.2196652999497832</v>
      </c>
      <c r="L464" s="1">
        <f>testdata[[#This Row],[close]]+Multiplier*testdata[[#This Row],[ATR]]</f>
        <v>279.52899589984935</v>
      </c>
      <c r="M464" s="1">
        <f>testdata[[#This Row],[close]]-Multiplier*testdata[[#This Row],[ATR]]</f>
        <v>254.21100410015066</v>
      </c>
      <c r="N464" s="1">
        <f>IF(OR(testdata[[#This Row],[UpperE]]&lt;N463,F463&gt;N463),testdata[[#This Row],[UpperE]],N463)</f>
        <v>269.4322641167966</v>
      </c>
      <c r="O464" s="1">
        <f>IF(OR(testdata[[#This Row],[LowerE]]&gt;O463,F463&lt;O463),testdata[[#This Row],[LowerE]],O463)</f>
        <v>254.21100410015066</v>
      </c>
      <c r="P464" s="7">
        <f>IF(S463=N463,testdata[[#This Row],[Upper]],testdata[[#This Row],[Lower]])</f>
        <v>269.4322641167966</v>
      </c>
      <c r="Q464" s="7">
        <f>IF(testdata[[#This Row],[AtrStop]]=testdata[[#This Row],[Upper]],testdata[[#This Row],[Upper]],NA())</f>
        <v>269.4322641167966</v>
      </c>
      <c r="R464" s="7" t="e">
        <f>IF(testdata[[#This Row],[AtrStop]]=testdata[[#This Row],[Lower]],testdata[[#This Row],[Lower]],NA())</f>
        <v>#N/A</v>
      </c>
      <c r="S464" s="19">
        <f>IF(testdata[[#This Row],[close]]&lt;=testdata[[#This Row],[STpot]],testdata[[#This Row],[Upper]],testdata[[#This Row],[Lower]])</f>
        <v>269.4322641167966</v>
      </c>
      <c r="U464" s="2">
        <v>43405</v>
      </c>
      <c r="V464" s="7">
        <v>269.43226412000001</v>
      </c>
      <c r="W464" s="7"/>
      <c r="X464" s="19">
        <v>269.43226412000001</v>
      </c>
      <c r="Y464" t="str">
        <f t="shared" ref="Y464:Y503" si="7">IF(ROUND(X464,8)&lt;&gt;ROUND(S464,8),"ERR","")</f>
        <v/>
      </c>
    </row>
    <row r="465" spans="1:25" x14ac:dyDescent="0.25">
      <c r="A465" s="5">
        <v>463</v>
      </c>
      <c r="B465" s="2">
        <v>43406</v>
      </c>
      <c r="C465" s="1">
        <v>268.08</v>
      </c>
      <c r="D465" s="1">
        <v>268.55</v>
      </c>
      <c r="E465" s="1">
        <v>263.04000000000002</v>
      </c>
      <c r="F465" s="1">
        <v>265.29000000000002</v>
      </c>
      <c r="G465" s="1">
        <f>testdata[[#This Row],[high]]-testdata[[#This Row],[low]]</f>
        <v>5.5099999999999909</v>
      </c>
      <c r="H465" s="1">
        <f>ABS(testdata[[#This Row],[high]]-F464)</f>
        <v>1.6800000000000068</v>
      </c>
      <c r="I465" s="1">
        <f>ABS(testdata[[#This Row],[low]]-F464)</f>
        <v>3.8299999999999841</v>
      </c>
      <c r="J465" s="1">
        <f>MAX(testdata[[#This Row],[H-L]:[|L-pC|]])</f>
        <v>5.5099999999999909</v>
      </c>
      <c r="K465" s="10">
        <f>(K464*20+testdata[[#This Row],[TR]])/21</f>
        <v>4.281109809475983</v>
      </c>
      <c r="L465" s="1">
        <f>testdata[[#This Row],[close]]+Multiplier*testdata[[#This Row],[ATR]]</f>
        <v>278.13332942842794</v>
      </c>
      <c r="M465" s="1">
        <f>testdata[[#This Row],[close]]-Multiplier*testdata[[#This Row],[ATR]]</f>
        <v>252.44667057157207</v>
      </c>
      <c r="N465" s="1">
        <f>IF(OR(testdata[[#This Row],[UpperE]]&lt;N464,F464&gt;N464),testdata[[#This Row],[UpperE]],N464)</f>
        <v>269.4322641167966</v>
      </c>
      <c r="O465" s="1">
        <f>IF(OR(testdata[[#This Row],[LowerE]]&gt;O464,F464&lt;O464),testdata[[#This Row],[LowerE]],O464)</f>
        <v>254.21100410015066</v>
      </c>
      <c r="P465" s="7">
        <f>IF(S464=N464,testdata[[#This Row],[Upper]],testdata[[#This Row],[Lower]])</f>
        <v>269.4322641167966</v>
      </c>
      <c r="Q465" s="7">
        <f>IF(testdata[[#This Row],[AtrStop]]=testdata[[#This Row],[Upper]],testdata[[#This Row],[Upper]],NA())</f>
        <v>269.4322641167966</v>
      </c>
      <c r="R465" s="7" t="e">
        <f>IF(testdata[[#This Row],[AtrStop]]=testdata[[#This Row],[Lower]],testdata[[#This Row],[Lower]],NA())</f>
        <v>#N/A</v>
      </c>
      <c r="S465" s="19">
        <f>IF(testdata[[#This Row],[close]]&lt;=testdata[[#This Row],[STpot]],testdata[[#This Row],[Upper]],testdata[[#This Row],[Lower]])</f>
        <v>269.4322641167966</v>
      </c>
      <c r="U465" s="2">
        <v>43406</v>
      </c>
      <c r="V465" s="7">
        <v>269.43226412000001</v>
      </c>
      <c r="W465" s="7"/>
      <c r="X465" s="19">
        <v>269.43226412000001</v>
      </c>
      <c r="Y465" t="str">
        <f t="shared" si="7"/>
        <v/>
      </c>
    </row>
    <row r="466" spans="1:25" x14ac:dyDescent="0.25">
      <c r="A466" s="5">
        <v>464</v>
      </c>
      <c r="B466" s="2">
        <v>43409</v>
      </c>
      <c r="C466" s="1">
        <v>265.82</v>
      </c>
      <c r="D466" s="1">
        <v>267.36</v>
      </c>
      <c r="E466" s="1">
        <v>264.76</v>
      </c>
      <c r="F466" s="1">
        <v>266.75</v>
      </c>
      <c r="G466" s="1">
        <f>testdata[[#This Row],[high]]-testdata[[#This Row],[low]]</f>
        <v>2.6000000000000227</v>
      </c>
      <c r="H466" s="1">
        <f>ABS(testdata[[#This Row],[high]]-F465)</f>
        <v>2.0699999999999932</v>
      </c>
      <c r="I466" s="1">
        <f>ABS(testdata[[#This Row],[low]]-F465)</f>
        <v>0.53000000000002956</v>
      </c>
      <c r="J466" s="1">
        <f>MAX(testdata[[#This Row],[H-L]:[|L-pC|]])</f>
        <v>2.6000000000000227</v>
      </c>
      <c r="K466" s="10">
        <f>(K465*20+testdata[[#This Row],[TR]])/21</f>
        <v>4.2010569614056994</v>
      </c>
      <c r="L466" s="1">
        <f>testdata[[#This Row],[close]]+Multiplier*testdata[[#This Row],[ATR]]</f>
        <v>279.35317088421709</v>
      </c>
      <c r="M466" s="1">
        <f>testdata[[#This Row],[close]]-Multiplier*testdata[[#This Row],[ATR]]</f>
        <v>254.14682911578291</v>
      </c>
      <c r="N466" s="1">
        <f>IF(OR(testdata[[#This Row],[UpperE]]&lt;N465,F465&gt;N465),testdata[[#This Row],[UpperE]],N465)</f>
        <v>269.4322641167966</v>
      </c>
      <c r="O466" s="1">
        <f>IF(OR(testdata[[#This Row],[LowerE]]&gt;O465,F465&lt;O465),testdata[[#This Row],[LowerE]],O465)</f>
        <v>254.21100410015066</v>
      </c>
      <c r="P466" s="7">
        <f>IF(S465=N465,testdata[[#This Row],[Upper]],testdata[[#This Row],[Lower]])</f>
        <v>269.4322641167966</v>
      </c>
      <c r="Q466" s="7">
        <f>IF(testdata[[#This Row],[AtrStop]]=testdata[[#This Row],[Upper]],testdata[[#This Row],[Upper]],NA())</f>
        <v>269.4322641167966</v>
      </c>
      <c r="R466" s="7" t="e">
        <f>IF(testdata[[#This Row],[AtrStop]]=testdata[[#This Row],[Lower]],testdata[[#This Row],[Lower]],NA())</f>
        <v>#N/A</v>
      </c>
      <c r="S466" s="19">
        <f>IF(testdata[[#This Row],[close]]&lt;=testdata[[#This Row],[STpot]],testdata[[#This Row],[Upper]],testdata[[#This Row],[Lower]])</f>
        <v>269.4322641167966</v>
      </c>
      <c r="U466" s="2">
        <v>43409</v>
      </c>
      <c r="V466" s="7">
        <v>269.43226412000001</v>
      </c>
      <c r="W466" s="7"/>
      <c r="X466" s="19">
        <v>269.43226412000001</v>
      </c>
      <c r="Y466" t="str">
        <f t="shared" si="7"/>
        <v/>
      </c>
    </row>
    <row r="467" spans="1:25" x14ac:dyDescent="0.25">
      <c r="A467" s="5">
        <v>465</v>
      </c>
      <c r="B467" s="2">
        <v>43410</v>
      </c>
      <c r="C467" s="1">
        <v>266.68</v>
      </c>
      <c r="D467" s="1">
        <v>268.62</v>
      </c>
      <c r="E467" s="1">
        <v>266.62</v>
      </c>
      <c r="F467" s="1">
        <v>268.44</v>
      </c>
      <c r="G467" s="1">
        <f>testdata[[#This Row],[high]]-testdata[[#This Row],[low]]</f>
        <v>2</v>
      </c>
      <c r="H467" s="1">
        <f>ABS(testdata[[#This Row],[high]]-F466)</f>
        <v>1.8700000000000045</v>
      </c>
      <c r="I467" s="1">
        <f>ABS(testdata[[#This Row],[low]]-F466)</f>
        <v>0.12999999999999545</v>
      </c>
      <c r="J467" s="1">
        <f>MAX(testdata[[#This Row],[H-L]:[|L-pC|]])</f>
        <v>2</v>
      </c>
      <c r="K467" s="10">
        <f>(K466*20+testdata[[#This Row],[TR]])/21</f>
        <v>4.096244725148285</v>
      </c>
      <c r="L467" s="1">
        <f>testdata[[#This Row],[close]]+Multiplier*testdata[[#This Row],[ATR]]</f>
        <v>280.72873417544486</v>
      </c>
      <c r="M467" s="1">
        <f>testdata[[#This Row],[close]]-Multiplier*testdata[[#This Row],[ATR]]</f>
        <v>256.15126582455514</v>
      </c>
      <c r="N467" s="1">
        <f>IF(OR(testdata[[#This Row],[UpperE]]&lt;N466,F466&gt;N466),testdata[[#This Row],[UpperE]],N466)</f>
        <v>269.4322641167966</v>
      </c>
      <c r="O467" s="1">
        <f>IF(OR(testdata[[#This Row],[LowerE]]&gt;O466,F466&lt;O466),testdata[[#This Row],[LowerE]],O466)</f>
        <v>256.15126582455514</v>
      </c>
      <c r="P467" s="7">
        <f>IF(S466=N466,testdata[[#This Row],[Upper]],testdata[[#This Row],[Lower]])</f>
        <v>269.4322641167966</v>
      </c>
      <c r="Q467" s="7">
        <f>IF(testdata[[#This Row],[AtrStop]]=testdata[[#This Row],[Upper]],testdata[[#This Row],[Upper]],NA())</f>
        <v>269.4322641167966</v>
      </c>
      <c r="R467" s="7" t="e">
        <f>IF(testdata[[#This Row],[AtrStop]]=testdata[[#This Row],[Lower]],testdata[[#This Row],[Lower]],NA())</f>
        <v>#N/A</v>
      </c>
      <c r="S467" s="19">
        <f>IF(testdata[[#This Row],[close]]&lt;=testdata[[#This Row],[STpot]],testdata[[#This Row],[Upper]],testdata[[#This Row],[Lower]])</f>
        <v>269.4322641167966</v>
      </c>
      <c r="U467" s="2">
        <v>43410</v>
      </c>
      <c r="V467" s="7">
        <v>269.43226412000001</v>
      </c>
      <c r="W467" s="7"/>
      <c r="X467" s="19">
        <v>269.43226412000001</v>
      </c>
      <c r="Y467" t="str">
        <f t="shared" si="7"/>
        <v/>
      </c>
    </row>
    <row r="468" spans="1:25" x14ac:dyDescent="0.25">
      <c r="A468" s="5">
        <v>466</v>
      </c>
      <c r="B468" s="2">
        <v>43411</v>
      </c>
      <c r="C468" s="1">
        <v>270.82</v>
      </c>
      <c r="D468" s="1">
        <v>274.27</v>
      </c>
      <c r="E468" s="1">
        <v>270.35000000000002</v>
      </c>
      <c r="F468" s="1">
        <v>274.19</v>
      </c>
      <c r="G468" s="1">
        <f>testdata[[#This Row],[high]]-testdata[[#This Row],[low]]</f>
        <v>3.9199999999999591</v>
      </c>
      <c r="H468" s="1">
        <f>ABS(testdata[[#This Row],[high]]-F467)</f>
        <v>5.8299999999999841</v>
      </c>
      <c r="I468" s="1">
        <f>ABS(testdata[[#This Row],[low]]-F467)</f>
        <v>1.910000000000025</v>
      </c>
      <c r="J468" s="1">
        <f>MAX(testdata[[#This Row],[H-L]:[|L-pC|]])</f>
        <v>5.8299999999999841</v>
      </c>
      <c r="K468" s="10">
        <f>(K467*20+testdata[[#This Row],[TR]])/21</f>
        <v>4.1788045001412231</v>
      </c>
      <c r="L468" s="1">
        <f>testdata[[#This Row],[close]]+Multiplier*testdata[[#This Row],[ATR]]</f>
        <v>286.72641350042369</v>
      </c>
      <c r="M468" s="1">
        <f>testdata[[#This Row],[close]]-Multiplier*testdata[[#This Row],[ATR]]</f>
        <v>261.65358649957631</v>
      </c>
      <c r="N468" s="1">
        <f>IF(OR(testdata[[#This Row],[UpperE]]&lt;N467,F467&gt;N467),testdata[[#This Row],[UpperE]],N467)</f>
        <v>269.4322641167966</v>
      </c>
      <c r="O468" s="1">
        <f>IF(OR(testdata[[#This Row],[LowerE]]&gt;O467,F467&lt;O467),testdata[[#This Row],[LowerE]],O467)</f>
        <v>261.65358649957631</v>
      </c>
      <c r="P468" s="7">
        <f>IF(S467=N467,testdata[[#This Row],[Upper]],testdata[[#This Row],[Lower]])</f>
        <v>269.4322641167966</v>
      </c>
      <c r="Q468" s="7" t="e">
        <f>IF(testdata[[#This Row],[AtrStop]]=testdata[[#This Row],[Upper]],testdata[[#This Row],[Upper]],NA())</f>
        <v>#N/A</v>
      </c>
      <c r="R468" s="7">
        <f>IF(testdata[[#This Row],[AtrStop]]=testdata[[#This Row],[Lower]],testdata[[#This Row],[Lower]],NA())</f>
        <v>261.65358649957631</v>
      </c>
      <c r="S468" s="19">
        <f>IF(testdata[[#This Row],[close]]&lt;=testdata[[#This Row],[STpot]],testdata[[#This Row],[Upper]],testdata[[#This Row],[Lower]])</f>
        <v>261.65358649957631</v>
      </c>
      <c r="U468" s="2">
        <v>43411</v>
      </c>
      <c r="V468" s="7"/>
      <c r="W468" s="7">
        <v>261.65358650000002</v>
      </c>
      <c r="X468" s="19">
        <v>261.65358650000002</v>
      </c>
      <c r="Y468" t="str">
        <f t="shared" si="7"/>
        <v/>
      </c>
    </row>
    <row r="469" spans="1:25" x14ac:dyDescent="0.25">
      <c r="A469" s="5">
        <v>467</v>
      </c>
      <c r="B469" s="2">
        <v>43412</v>
      </c>
      <c r="C469" s="1">
        <v>273.31</v>
      </c>
      <c r="D469" s="1">
        <v>274.39</v>
      </c>
      <c r="E469" s="1">
        <v>272.44</v>
      </c>
      <c r="F469" s="1">
        <v>273.69</v>
      </c>
      <c r="G469" s="1">
        <f>testdata[[#This Row],[high]]-testdata[[#This Row],[low]]</f>
        <v>1.9499999999999886</v>
      </c>
      <c r="H469" s="1">
        <f>ABS(testdata[[#This Row],[high]]-F468)</f>
        <v>0.19999999999998863</v>
      </c>
      <c r="I469" s="1">
        <f>ABS(testdata[[#This Row],[low]]-F468)</f>
        <v>1.75</v>
      </c>
      <c r="J469" s="1">
        <f>MAX(testdata[[#This Row],[H-L]:[|L-pC|]])</f>
        <v>1.9499999999999886</v>
      </c>
      <c r="K469" s="10">
        <f>(K468*20+testdata[[#This Row],[TR]])/21</f>
        <v>4.0726709525154501</v>
      </c>
      <c r="L469" s="1">
        <f>testdata[[#This Row],[close]]+Multiplier*testdata[[#This Row],[ATR]]</f>
        <v>285.90801285754634</v>
      </c>
      <c r="M469" s="1">
        <f>testdata[[#This Row],[close]]-Multiplier*testdata[[#This Row],[ATR]]</f>
        <v>261.47198714245366</v>
      </c>
      <c r="N469" s="1">
        <f>IF(OR(testdata[[#This Row],[UpperE]]&lt;N468,F468&gt;N468),testdata[[#This Row],[UpperE]],N468)</f>
        <v>285.90801285754634</v>
      </c>
      <c r="O469" s="1">
        <f>IF(OR(testdata[[#This Row],[LowerE]]&gt;O468,F468&lt;O468),testdata[[#This Row],[LowerE]],O468)</f>
        <v>261.65358649957631</v>
      </c>
      <c r="P469" s="7">
        <f>IF(S468=N468,testdata[[#This Row],[Upper]],testdata[[#This Row],[Lower]])</f>
        <v>261.65358649957631</v>
      </c>
      <c r="Q469" s="7" t="e">
        <f>IF(testdata[[#This Row],[AtrStop]]=testdata[[#This Row],[Upper]],testdata[[#This Row],[Upper]],NA())</f>
        <v>#N/A</v>
      </c>
      <c r="R469" s="7">
        <f>IF(testdata[[#This Row],[AtrStop]]=testdata[[#This Row],[Lower]],testdata[[#This Row],[Lower]],NA())</f>
        <v>261.65358649957631</v>
      </c>
      <c r="S469" s="19">
        <f>IF(testdata[[#This Row],[close]]&lt;=testdata[[#This Row],[STpot]],testdata[[#This Row],[Upper]],testdata[[#This Row],[Lower]])</f>
        <v>261.65358649957631</v>
      </c>
      <c r="U469" s="2">
        <v>43412</v>
      </c>
      <c r="V469" s="7"/>
      <c r="W469" s="7">
        <v>261.65358650000002</v>
      </c>
      <c r="X469" s="19">
        <v>261.65358650000002</v>
      </c>
      <c r="Y469" t="str">
        <f t="shared" si="7"/>
        <v/>
      </c>
    </row>
    <row r="470" spans="1:25" x14ac:dyDescent="0.25">
      <c r="A470" s="5">
        <v>468</v>
      </c>
      <c r="B470" s="2">
        <v>43413</v>
      </c>
      <c r="C470" s="1">
        <v>272.25</v>
      </c>
      <c r="D470" s="1">
        <v>272.45999999999998</v>
      </c>
      <c r="E470" s="1">
        <v>269.47000000000003</v>
      </c>
      <c r="F470" s="1">
        <v>271.02</v>
      </c>
      <c r="G470" s="1">
        <f>testdata[[#This Row],[high]]-testdata[[#This Row],[low]]</f>
        <v>2.9899999999999523</v>
      </c>
      <c r="H470" s="1">
        <f>ABS(testdata[[#This Row],[high]]-F469)</f>
        <v>1.2300000000000182</v>
      </c>
      <c r="I470" s="1">
        <f>ABS(testdata[[#This Row],[low]]-F469)</f>
        <v>4.2199999999999704</v>
      </c>
      <c r="J470" s="1">
        <f>MAX(testdata[[#This Row],[H-L]:[|L-pC|]])</f>
        <v>4.2199999999999704</v>
      </c>
      <c r="K470" s="10">
        <f>(K469*20+testdata[[#This Row],[TR]])/21</f>
        <v>4.079686621443285</v>
      </c>
      <c r="L470" s="1">
        <f>testdata[[#This Row],[close]]+Multiplier*testdata[[#This Row],[ATR]]</f>
        <v>283.25905986432986</v>
      </c>
      <c r="M470" s="1">
        <f>testdata[[#This Row],[close]]-Multiplier*testdata[[#This Row],[ATR]]</f>
        <v>258.78094013567011</v>
      </c>
      <c r="N470" s="1">
        <f>IF(OR(testdata[[#This Row],[UpperE]]&lt;N469,F469&gt;N469),testdata[[#This Row],[UpperE]],N469)</f>
        <v>283.25905986432986</v>
      </c>
      <c r="O470" s="1">
        <f>IF(OR(testdata[[#This Row],[LowerE]]&gt;O469,F469&lt;O469),testdata[[#This Row],[LowerE]],O469)</f>
        <v>261.65358649957631</v>
      </c>
      <c r="P470" s="7">
        <f>IF(S469=N469,testdata[[#This Row],[Upper]],testdata[[#This Row],[Lower]])</f>
        <v>261.65358649957631</v>
      </c>
      <c r="Q470" s="7" t="e">
        <f>IF(testdata[[#This Row],[AtrStop]]=testdata[[#This Row],[Upper]],testdata[[#This Row],[Upper]],NA())</f>
        <v>#N/A</v>
      </c>
      <c r="R470" s="7">
        <f>IF(testdata[[#This Row],[AtrStop]]=testdata[[#This Row],[Lower]],testdata[[#This Row],[Lower]],NA())</f>
        <v>261.65358649957631</v>
      </c>
      <c r="S470" s="19">
        <f>IF(testdata[[#This Row],[close]]&lt;=testdata[[#This Row],[STpot]],testdata[[#This Row],[Upper]],testdata[[#This Row],[Lower]])</f>
        <v>261.65358649957631</v>
      </c>
      <c r="U470" s="2">
        <v>43413</v>
      </c>
      <c r="V470" s="7"/>
      <c r="W470" s="7">
        <v>261.65358650000002</v>
      </c>
      <c r="X470" s="19">
        <v>261.65358650000002</v>
      </c>
      <c r="Y470" t="str">
        <f t="shared" si="7"/>
        <v/>
      </c>
    </row>
    <row r="471" spans="1:25" x14ac:dyDescent="0.25">
      <c r="A471" s="5">
        <v>469</v>
      </c>
      <c r="B471" s="2">
        <v>43416</v>
      </c>
      <c r="C471" s="1">
        <v>270.45999999999998</v>
      </c>
      <c r="D471" s="1">
        <v>270.72000000000003</v>
      </c>
      <c r="E471" s="1">
        <v>265.39</v>
      </c>
      <c r="F471" s="1">
        <v>265.95</v>
      </c>
      <c r="G471" s="1">
        <f>testdata[[#This Row],[high]]-testdata[[#This Row],[low]]</f>
        <v>5.3300000000000409</v>
      </c>
      <c r="H471" s="1">
        <f>ABS(testdata[[#This Row],[high]]-F470)</f>
        <v>0.29999999999995453</v>
      </c>
      <c r="I471" s="1">
        <f>ABS(testdata[[#This Row],[low]]-F470)</f>
        <v>5.6299999999999955</v>
      </c>
      <c r="J471" s="1">
        <f>MAX(testdata[[#This Row],[H-L]:[|L-pC|]])</f>
        <v>5.6299999999999955</v>
      </c>
      <c r="K471" s="10">
        <f>(K470*20+testdata[[#This Row],[TR]])/21</f>
        <v>4.1535110680412242</v>
      </c>
      <c r="L471" s="1">
        <f>testdata[[#This Row],[close]]+Multiplier*testdata[[#This Row],[ATR]]</f>
        <v>278.41053320412368</v>
      </c>
      <c r="M471" s="1">
        <f>testdata[[#This Row],[close]]-Multiplier*testdata[[#This Row],[ATR]]</f>
        <v>253.48946679587633</v>
      </c>
      <c r="N471" s="1">
        <f>IF(OR(testdata[[#This Row],[UpperE]]&lt;N470,F470&gt;N470),testdata[[#This Row],[UpperE]],N470)</f>
        <v>278.41053320412368</v>
      </c>
      <c r="O471" s="1">
        <f>IF(OR(testdata[[#This Row],[LowerE]]&gt;O470,F470&lt;O470),testdata[[#This Row],[LowerE]],O470)</f>
        <v>261.65358649957631</v>
      </c>
      <c r="P471" s="7">
        <f>IF(S470=N470,testdata[[#This Row],[Upper]],testdata[[#This Row],[Lower]])</f>
        <v>261.65358649957631</v>
      </c>
      <c r="Q471" s="7" t="e">
        <f>IF(testdata[[#This Row],[AtrStop]]=testdata[[#This Row],[Upper]],testdata[[#This Row],[Upper]],NA())</f>
        <v>#N/A</v>
      </c>
      <c r="R471" s="7">
        <f>IF(testdata[[#This Row],[AtrStop]]=testdata[[#This Row],[Lower]],testdata[[#This Row],[Lower]],NA())</f>
        <v>261.65358649957631</v>
      </c>
      <c r="S471" s="19">
        <f>IF(testdata[[#This Row],[close]]&lt;=testdata[[#This Row],[STpot]],testdata[[#This Row],[Upper]],testdata[[#This Row],[Lower]])</f>
        <v>261.65358649957631</v>
      </c>
      <c r="U471" s="2">
        <v>43416</v>
      </c>
      <c r="V471" s="7"/>
      <c r="W471" s="7">
        <v>261.65358650000002</v>
      </c>
      <c r="X471" s="19">
        <v>261.65358650000002</v>
      </c>
      <c r="Y471" t="str">
        <f t="shared" si="7"/>
        <v/>
      </c>
    </row>
    <row r="472" spans="1:25" x14ac:dyDescent="0.25">
      <c r="A472" s="5">
        <v>470</v>
      </c>
      <c r="B472" s="2">
        <v>43417</v>
      </c>
      <c r="C472" s="1">
        <v>266.45999999999998</v>
      </c>
      <c r="D472" s="1">
        <v>268.64</v>
      </c>
      <c r="E472" s="1">
        <v>264.66000000000003</v>
      </c>
      <c r="F472" s="1">
        <v>265.45</v>
      </c>
      <c r="G472" s="1">
        <f>testdata[[#This Row],[high]]-testdata[[#This Row],[low]]</f>
        <v>3.9799999999999613</v>
      </c>
      <c r="H472" s="1">
        <f>ABS(testdata[[#This Row],[high]]-F471)</f>
        <v>2.6899999999999977</v>
      </c>
      <c r="I472" s="1">
        <f>ABS(testdata[[#This Row],[low]]-F471)</f>
        <v>1.2899999999999636</v>
      </c>
      <c r="J472" s="1">
        <f>MAX(testdata[[#This Row],[H-L]:[|L-pC|]])</f>
        <v>3.9799999999999613</v>
      </c>
      <c r="K472" s="10">
        <f>(K471*20+testdata[[#This Row],[TR]])/21</f>
        <v>4.1452486362297361</v>
      </c>
      <c r="L472" s="1">
        <f>testdata[[#This Row],[close]]+Multiplier*testdata[[#This Row],[ATR]]</f>
        <v>277.88574590868922</v>
      </c>
      <c r="M472" s="1">
        <f>testdata[[#This Row],[close]]-Multiplier*testdata[[#This Row],[ATR]]</f>
        <v>253.01425409131079</v>
      </c>
      <c r="N472" s="1">
        <f>IF(OR(testdata[[#This Row],[UpperE]]&lt;N471,F471&gt;N471),testdata[[#This Row],[UpperE]],N471)</f>
        <v>277.88574590868922</v>
      </c>
      <c r="O472" s="1">
        <f>IF(OR(testdata[[#This Row],[LowerE]]&gt;O471,F471&lt;O471),testdata[[#This Row],[LowerE]],O471)</f>
        <v>261.65358649957631</v>
      </c>
      <c r="P472" s="7">
        <f>IF(S471=N471,testdata[[#This Row],[Upper]],testdata[[#This Row],[Lower]])</f>
        <v>261.65358649957631</v>
      </c>
      <c r="Q472" s="7" t="e">
        <f>IF(testdata[[#This Row],[AtrStop]]=testdata[[#This Row],[Upper]],testdata[[#This Row],[Upper]],NA())</f>
        <v>#N/A</v>
      </c>
      <c r="R472" s="7">
        <f>IF(testdata[[#This Row],[AtrStop]]=testdata[[#This Row],[Lower]],testdata[[#This Row],[Lower]],NA())</f>
        <v>261.65358649957631</v>
      </c>
      <c r="S472" s="19">
        <f>IF(testdata[[#This Row],[close]]&lt;=testdata[[#This Row],[STpot]],testdata[[#This Row],[Upper]],testdata[[#This Row],[Lower]])</f>
        <v>261.65358649957631</v>
      </c>
      <c r="U472" s="2">
        <v>43417</v>
      </c>
      <c r="V472" s="7"/>
      <c r="W472" s="7">
        <v>261.65358650000002</v>
      </c>
      <c r="X472" s="19">
        <v>261.65358650000002</v>
      </c>
      <c r="Y472" t="str">
        <f t="shared" si="7"/>
        <v/>
      </c>
    </row>
    <row r="473" spans="1:25" x14ac:dyDescent="0.25">
      <c r="A473" s="5">
        <v>471</v>
      </c>
      <c r="B473" s="2">
        <v>43418</v>
      </c>
      <c r="C473" s="1">
        <v>267.5</v>
      </c>
      <c r="D473" s="1">
        <v>267.94</v>
      </c>
      <c r="E473" s="1">
        <v>261.93</v>
      </c>
      <c r="F473" s="1">
        <v>263.64</v>
      </c>
      <c r="G473" s="1">
        <f>testdata[[#This Row],[high]]-testdata[[#This Row],[low]]</f>
        <v>6.0099999999999909</v>
      </c>
      <c r="H473" s="1">
        <f>ABS(testdata[[#This Row],[high]]-F472)</f>
        <v>2.4900000000000091</v>
      </c>
      <c r="I473" s="1">
        <f>ABS(testdata[[#This Row],[low]]-F472)</f>
        <v>3.5199999999999818</v>
      </c>
      <c r="J473" s="1">
        <f>MAX(testdata[[#This Row],[H-L]:[|L-pC|]])</f>
        <v>6.0099999999999909</v>
      </c>
      <c r="K473" s="10">
        <f>(K472*20+testdata[[#This Row],[TR]])/21</f>
        <v>4.2340463202187966</v>
      </c>
      <c r="L473" s="1">
        <f>testdata[[#This Row],[close]]+Multiplier*testdata[[#This Row],[ATR]]</f>
        <v>276.34213896065637</v>
      </c>
      <c r="M473" s="1">
        <f>testdata[[#This Row],[close]]-Multiplier*testdata[[#This Row],[ATR]]</f>
        <v>250.9378610393436</v>
      </c>
      <c r="N473" s="1">
        <f>IF(OR(testdata[[#This Row],[UpperE]]&lt;N472,F472&gt;N472),testdata[[#This Row],[UpperE]],N472)</f>
        <v>276.34213896065637</v>
      </c>
      <c r="O473" s="1">
        <f>IF(OR(testdata[[#This Row],[LowerE]]&gt;O472,F472&lt;O472),testdata[[#This Row],[LowerE]],O472)</f>
        <v>261.65358649957631</v>
      </c>
      <c r="P473" s="7">
        <f>IF(S472=N472,testdata[[#This Row],[Upper]],testdata[[#This Row],[Lower]])</f>
        <v>261.65358649957631</v>
      </c>
      <c r="Q473" s="7" t="e">
        <f>IF(testdata[[#This Row],[AtrStop]]=testdata[[#This Row],[Upper]],testdata[[#This Row],[Upper]],NA())</f>
        <v>#N/A</v>
      </c>
      <c r="R473" s="7">
        <f>IF(testdata[[#This Row],[AtrStop]]=testdata[[#This Row],[Lower]],testdata[[#This Row],[Lower]],NA())</f>
        <v>261.65358649957631</v>
      </c>
      <c r="S473" s="19">
        <f>IF(testdata[[#This Row],[close]]&lt;=testdata[[#This Row],[STpot]],testdata[[#This Row],[Upper]],testdata[[#This Row],[Lower]])</f>
        <v>261.65358649957631</v>
      </c>
      <c r="U473" s="2">
        <v>43418</v>
      </c>
      <c r="V473" s="7"/>
      <c r="W473" s="7">
        <v>261.65358650000002</v>
      </c>
      <c r="X473" s="19">
        <v>261.65358650000002</v>
      </c>
      <c r="Y473" t="str">
        <f t="shared" si="7"/>
        <v/>
      </c>
    </row>
    <row r="474" spans="1:25" x14ac:dyDescent="0.25">
      <c r="A474" s="5">
        <v>472</v>
      </c>
      <c r="B474" s="2">
        <v>43419</v>
      </c>
      <c r="C474" s="1">
        <v>262.25</v>
      </c>
      <c r="D474" s="1">
        <v>266.89999999999998</v>
      </c>
      <c r="E474" s="1">
        <v>260.52999999999997</v>
      </c>
      <c r="F474" s="1">
        <v>266.39</v>
      </c>
      <c r="G474" s="1">
        <f>testdata[[#This Row],[high]]-testdata[[#This Row],[low]]</f>
        <v>6.3700000000000045</v>
      </c>
      <c r="H474" s="1">
        <f>ABS(testdata[[#This Row],[high]]-F473)</f>
        <v>3.2599999999999909</v>
      </c>
      <c r="I474" s="1">
        <f>ABS(testdata[[#This Row],[low]]-F473)</f>
        <v>3.1100000000000136</v>
      </c>
      <c r="J474" s="1">
        <f>MAX(testdata[[#This Row],[H-L]:[|L-pC|]])</f>
        <v>6.3700000000000045</v>
      </c>
      <c r="K474" s="10">
        <f>(K473*20+testdata[[#This Row],[TR]])/21</f>
        <v>4.3357584002083778</v>
      </c>
      <c r="L474" s="1">
        <f>testdata[[#This Row],[close]]+Multiplier*testdata[[#This Row],[ATR]]</f>
        <v>279.39727520062513</v>
      </c>
      <c r="M474" s="1">
        <f>testdata[[#This Row],[close]]-Multiplier*testdata[[#This Row],[ATR]]</f>
        <v>253.38272479937484</v>
      </c>
      <c r="N474" s="1">
        <f>IF(OR(testdata[[#This Row],[UpperE]]&lt;N473,F473&gt;N473),testdata[[#This Row],[UpperE]],N473)</f>
        <v>276.34213896065637</v>
      </c>
      <c r="O474" s="1">
        <f>IF(OR(testdata[[#This Row],[LowerE]]&gt;O473,F473&lt;O473),testdata[[#This Row],[LowerE]],O473)</f>
        <v>261.65358649957631</v>
      </c>
      <c r="P474" s="7">
        <f>IF(S473=N473,testdata[[#This Row],[Upper]],testdata[[#This Row],[Lower]])</f>
        <v>261.65358649957631</v>
      </c>
      <c r="Q474" s="7" t="e">
        <f>IF(testdata[[#This Row],[AtrStop]]=testdata[[#This Row],[Upper]],testdata[[#This Row],[Upper]],NA())</f>
        <v>#N/A</v>
      </c>
      <c r="R474" s="7">
        <f>IF(testdata[[#This Row],[AtrStop]]=testdata[[#This Row],[Lower]],testdata[[#This Row],[Lower]],NA())</f>
        <v>261.65358649957631</v>
      </c>
      <c r="S474" s="19">
        <f>IF(testdata[[#This Row],[close]]&lt;=testdata[[#This Row],[STpot]],testdata[[#This Row],[Upper]],testdata[[#This Row],[Lower]])</f>
        <v>261.65358649957631</v>
      </c>
      <c r="U474" s="2">
        <v>43419</v>
      </c>
      <c r="V474" s="7"/>
      <c r="W474" s="7">
        <v>261.65358650000002</v>
      </c>
      <c r="X474" s="19">
        <v>261.65358650000002</v>
      </c>
      <c r="Y474" t="str">
        <f t="shared" si="7"/>
        <v/>
      </c>
    </row>
    <row r="475" spans="1:25" x14ac:dyDescent="0.25">
      <c r="A475" s="5">
        <v>473</v>
      </c>
      <c r="B475" s="2">
        <v>43420</v>
      </c>
      <c r="C475" s="1">
        <v>265.19</v>
      </c>
      <c r="D475" s="1">
        <v>268.08</v>
      </c>
      <c r="E475" s="1">
        <v>264.62</v>
      </c>
      <c r="F475" s="1">
        <v>267.08</v>
      </c>
      <c r="G475" s="1">
        <f>testdata[[#This Row],[high]]-testdata[[#This Row],[low]]</f>
        <v>3.4599999999999795</v>
      </c>
      <c r="H475" s="1">
        <f>ABS(testdata[[#This Row],[high]]-F474)</f>
        <v>1.6899999999999977</v>
      </c>
      <c r="I475" s="1">
        <f>ABS(testdata[[#This Row],[low]]-F474)</f>
        <v>1.7699999999999818</v>
      </c>
      <c r="J475" s="1">
        <f>MAX(testdata[[#This Row],[H-L]:[|L-pC|]])</f>
        <v>3.4599999999999795</v>
      </c>
      <c r="K475" s="10">
        <f>(K474*20+testdata[[#This Row],[TR]])/21</f>
        <v>4.2940556192460733</v>
      </c>
      <c r="L475" s="1">
        <f>testdata[[#This Row],[close]]+Multiplier*testdata[[#This Row],[ATR]]</f>
        <v>279.96216685773823</v>
      </c>
      <c r="M475" s="1">
        <f>testdata[[#This Row],[close]]-Multiplier*testdata[[#This Row],[ATR]]</f>
        <v>254.19783314226177</v>
      </c>
      <c r="N475" s="1">
        <f>IF(OR(testdata[[#This Row],[UpperE]]&lt;N474,F474&gt;N474),testdata[[#This Row],[UpperE]],N474)</f>
        <v>276.34213896065637</v>
      </c>
      <c r="O475" s="1">
        <f>IF(OR(testdata[[#This Row],[LowerE]]&gt;O474,F474&lt;O474),testdata[[#This Row],[LowerE]],O474)</f>
        <v>261.65358649957631</v>
      </c>
      <c r="P475" s="7">
        <f>IF(S474=N474,testdata[[#This Row],[Upper]],testdata[[#This Row],[Lower]])</f>
        <v>261.65358649957631</v>
      </c>
      <c r="Q475" s="7" t="e">
        <f>IF(testdata[[#This Row],[AtrStop]]=testdata[[#This Row],[Upper]],testdata[[#This Row],[Upper]],NA())</f>
        <v>#N/A</v>
      </c>
      <c r="R475" s="7">
        <f>IF(testdata[[#This Row],[AtrStop]]=testdata[[#This Row],[Lower]],testdata[[#This Row],[Lower]],NA())</f>
        <v>261.65358649957631</v>
      </c>
      <c r="S475" s="19">
        <f>IF(testdata[[#This Row],[close]]&lt;=testdata[[#This Row],[STpot]],testdata[[#This Row],[Upper]],testdata[[#This Row],[Lower]])</f>
        <v>261.65358649957631</v>
      </c>
      <c r="U475" s="2">
        <v>43420</v>
      </c>
      <c r="V475" s="7"/>
      <c r="W475" s="7">
        <v>261.65358650000002</v>
      </c>
      <c r="X475" s="19">
        <v>261.65358650000002</v>
      </c>
      <c r="Y475" t="str">
        <f t="shared" si="7"/>
        <v/>
      </c>
    </row>
    <row r="476" spans="1:25" x14ac:dyDescent="0.25">
      <c r="A476" s="5">
        <v>474</v>
      </c>
      <c r="B476" s="2">
        <v>43423</v>
      </c>
      <c r="C476" s="1">
        <v>266.42</v>
      </c>
      <c r="D476" s="1">
        <v>266.74</v>
      </c>
      <c r="E476" s="1">
        <v>261.56</v>
      </c>
      <c r="F476" s="1">
        <v>262.57</v>
      </c>
      <c r="G476" s="1">
        <f>testdata[[#This Row],[high]]-testdata[[#This Row],[low]]</f>
        <v>5.1800000000000068</v>
      </c>
      <c r="H476" s="1">
        <f>ABS(testdata[[#This Row],[high]]-F475)</f>
        <v>0.33999999999997499</v>
      </c>
      <c r="I476" s="1">
        <f>ABS(testdata[[#This Row],[low]]-F475)</f>
        <v>5.5199999999999818</v>
      </c>
      <c r="J476" s="1">
        <f>MAX(testdata[[#This Row],[H-L]:[|L-pC|]])</f>
        <v>5.5199999999999818</v>
      </c>
      <c r="K476" s="10">
        <f>(K475*20+testdata[[#This Row],[TR]])/21</f>
        <v>4.3524339230914979</v>
      </c>
      <c r="L476" s="1">
        <f>testdata[[#This Row],[close]]+Multiplier*testdata[[#This Row],[ATR]]</f>
        <v>275.62730176927448</v>
      </c>
      <c r="M476" s="1">
        <f>testdata[[#This Row],[close]]-Multiplier*testdata[[#This Row],[ATR]]</f>
        <v>249.5126982307255</v>
      </c>
      <c r="N476" s="1">
        <f>IF(OR(testdata[[#This Row],[UpperE]]&lt;N475,F475&gt;N475),testdata[[#This Row],[UpperE]],N475)</f>
        <v>275.62730176927448</v>
      </c>
      <c r="O476" s="1">
        <f>IF(OR(testdata[[#This Row],[LowerE]]&gt;O475,F475&lt;O475),testdata[[#This Row],[LowerE]],O475)</f>
        <v>261.65358649957631</v>
      </c>
      <c r="P476" s="7">
        <f>IF(S475=N475,testdata[[#This Row],[Upper]],testdata[[#This Row],[Lower]])</f>
        <v>261.65358649957631</v>
      </c>
      <c r="Q476" s="7" t="e">
        <f>IF(testdata[[#This Row],[AtrStop]]=testdata[[#This Row],[Upper]],testdata[[#This Row],[Upper]],NA())</f>
        <v>#N/A</v>
      </c>
      <c r="R476" s="7">
        <f>IF(testdata[[#This Row],[AtrStop]]=testdata[[#This Row],[Lower]],testdata[[#This Row],[Lower]],NA())</f>
        <v>261.65358649957631</v>
      </c>
      <c r="S476" s="19">
        <f>IF(testdata[[#This Row],[close]]&lt;=testdata[[#This Row],[STpot]],testdata[[#This Row],[Upper]],testdata[[#This Row],[Lower]])</f>
        <v>261.65358649957631</v>
      </c>
      <c r="U476" s="2">
        <v>43423</v>
      </c>
      <c r="V476" s="7"/>
      <c r="W476" s="7">
        <v>261.65358650000002</v>
      </c>
      <c r="X476" s="19">
        <v>261.65358650000002</v>
      </c>
      <c r="Y476" t="str">
        <f t="shared" si="7"/>
        <v/>
      </c>
    </row>
    <row r="477" spans="1:25" x14ac:dyDescent="0.25">
      <c r="A477" s="5">
        <v>475</v>
      </c>
      <c r="B477" s="2">
        <v>43424</v>
      </c>
      <c r="C477" s="1">
        <v>258.92</v>
      </c>
      <c r="D477" s="1">
        <v>260.52</v>
      </c>
      <c r="E477" s="1">
        <v>256.76</v>
      </c>
      <c r="F477" s="1">
        <v>257.70999999999998</v>
      </c>
      <c r="G477" s="1">
        <f>testdata[[#This Row],[high]]-testdata[[#This Row],[low]]</f>
        <v>3.7599999999999909</v>
      </c>
      <c r="H477" s="1">
        <f>ABS(testdata[[#This Row],[high]]-F476)</f>
        <v>2.0500000000000114</v>
      </c>
      <c r="I477" s="1">
        <f>ABS(testdata[[#This Row],[low]]-F476)</f>
        <v>5.8100000000000023</v>
      </c>
      <c r="J477" s="1">
        <f>MAX(testdata[[#This Row],[H-L]:[|L-pC|]])</f>
        <v>5.8100000000000023</v>
      </c>
      <c r="K477" s="10">
        <f>(K476*20+testdata[[#This Row],[TR]])/21</f>
        <v>4.421841831515712</v>
      </c>
      <c r="L477" s="1">
        <f>testdata[[#This Row],[close]]+Multiplier*testdata[[#This Row],[ATR]]</f>
        <v>270.97552549454713</v>
      </c>
      <c r="M477" s="1">
        <f>testdata[[#This Row],[close]]-Multiplier*testdata[[#This Row],[ATR]]</f>
        <v>244.44447450545283</v>
      </c>
      <c r="N477" s="1">
        <f>IF(OR(testdata[[#This Row],[UpperE]]&lt;N476,F476&gt;N476),testdata[[#This Row],[UpperE]],N476)</f>
        <v>270.97552549454713</v>
      </c>
      <c r="O477" s="1">
        <f>IF(OR(testdata[[#This Row],[LowerE]]&gt;O476,F476&lt;O476),testdata[[#This Row],[LowerE]],O476)</f>
        <v>261.65358649957631</v>
      </c>
      <c r="P477" s="7">
        <f>IF(S476=N476,testdata[[#This Row],[Upper]],testdata[[#This Row],[Lower]])</f>
        <v>261.65358649957631</v>
      </c>
      <c r="Q477" s="7">
        <f>IF(testdata[[#This Row],[AtrStop]]=testdata[[#This Row],[Upper]],testdata[[#This Row],[Upper]],NA())</f>
        <v>270.97552549454713</v>
      </c>
      <c r="R477" s="7" t="e">
        <f>IF(testdata[[#This Row],[AtrStop]]=testdata[[#This Row],[Lower]],testdata[[#This Row],[Lower]],NA())</f>
        <v>#N/A</v>
      </c>
      <c r="S477" s="19">
        <f>IF(testdata[[#This Row],[close]]&lt;=testdata[[#This Row],[STpot]],testdata[[#This Row],[Upper]],testdata[[#This Row],[Lower]])</f>
        <v>270.97552549454713</v>
      </c>
      <c r="U477" s="2">
        <v>43424</v>
      </c>
      <c r="V477" s="7">
        <v>270.97552549</v>
      </c>
      <c r="W477" s="7"/>
      <c r="X477" s="19">
        <v>270.97552549</v>
      </c>
      <c r="Y477" t="str">
        <f t="shared" si="7"/>
        <v/>
      </c>
    </row>
    <row r="478" spans="1:25" x14ac:dyDescent="0.25">
      <c r="A478" s="5">
        <v>476</v>
      </c>
      <c r="B478" s="2">
        <v>43425</v>
      </c>
      <c r="C478" s="1">
        <v>259.39999999999998</v>
      </c>
      <c r="D478" s="1">
        <v>260.66000000000003</v>
      </c>
      <c r="E478" s="1">
        <v>258.58</v>
      </c>
      <c r="F478" s="1">
        <v>258.58</v>
      </c>
      <c r="G478" s="1">
        <f>testdata[[#This Row],[high]]-testdata[[#This Row],[low]]</f>
        <v>2.0800000000000409</v>
      </c>
      <c r="H478" s="1">
        <f>ABS(testdata[[#This Row],[high]]-F477)</f>
        <v>2.9500000000000455</v>
      </c>
      <c r="I478" s="1">
        <f>ABS(testdata[[#This Row],[low]]-F477)</f>
        <v>0.87000000000000455</v>
      </c>
      <c r="J478" s="1">
        <f>MAX(testdata[[#This Row],[H-L]:[|L-pC|]])</f>
        <v>2.9500000000000455</v>
      </c>
      <c r="K478" s="10">
        <f>(K477*20+testdata[[#This Row],[TR]])/21</f>
        <v>4.3517541252530618</v>
      </c>
      <c r="L478" s="1">
        <f>testdata[[#This Row],[close]]+Multiplier*testdata[[#This Row],[ATR]]</f>
        <v>271.63526237575917</v>
      </c>
      <c r="M478" s="1">
        <f>testdata[[#This Row],[close]]-Multiplier*testdata[[#This Row],[ATR]]</f>
        <v>245.5247376242408</v>
      </c>
      <c r="N478" s="1">
        <f>IF(OR(testdata[[#This Row],[UpperE]]&lt;N477,F477&gt;N477),testdata[[#This Row],[UpperE]],N477)</f>
        <v>270.97552549454713</v>
      </c>
      <c r="O478" s="1">
        <f>IF(OR(testdata[[#This Row],[LowerE]]&gt;O477,F477&lt;O477),testdata[[#This Row],[LowerE]],O477)</f>
        <v>245.5247376242408</v>
      </c>
      <c r="P478" s="7">
        <f>IF(S477=N477,testdata[[#This Row],[Upper]],testdata[[#This Row],[Lower]])</f>
        <v>270.97552549454713</v>
      </c>
      <c r="Q478" s="7">
        <f>IF(testdata[[#This Row],[AtrStop]]=testdata[[#This Row],[Upper]],testdata[[#This Row],[Upper]],NA())</f>
        <v>270.97552549454713</v>
      </c>
      <c r="R478" s="7" t="e">
        <f>IF(testdata[[#This Row],[AtrStop]]=testdata[[#This Row],[Lower]],testdata[[#This Row],[Lower]],NA())</f>
        <v>#N/A</v>
      </c>
      <c r="S478" s="19">
        <f>IF(testdata[[#This Row],[close]]&lt;=testdata[[#This Row],[STpot]],testdata[[#This Row],[Upper]],testdata[[#This Row],[Lower]])</f>
        <v>270.97552549454713</v>
      </c>
      <c r="U478" s="2">
        <v>43425</v>
      </c>
      <c r="V478" s="7">
        <v>270.97552549</v>
      </c>
      <c r="W478" s="7"/>
      <c r="X478" s="19">
        <v>270.97552549</v>
      </c>
      <c r="Y478" t="str">
        <f t="shared" si="7"/>
        <v/>
      </c>
    </row>
    <row r="479" spans="1:25" x14ac:dyDescent="0.25">
      <c r="A479" s="5">
        <v>477</v>
      </c>
      <c r="B479" s="2">
        <v>43427</v>
      </c>
      <c r="C479" s="1">
        <v>256.79000000000002</v>
      </c>
      <c r="D479" s="1">
        <v>258.39</v>
      </c>
      <c r="E479" s="1">
        <v>256.68</v>
      </c>
      <c r="F479" s="1">
        <v>256.86</v>
      </c>
      <c r="G479" s="1">
        <f>testdata[[#This Row],[high]]-testdata[[#This Row],[low]]</f>
        <v>1.7099999999999795</v>
      </c>
      <c r="H479" s="1">
        <f>ABS(testdata[[#This Row],[high]]-F478)</f>
        <v>0.18999999999999773</v>
      </c>
      <c r="I479" s="1">
        <f>ABS(testdata[[#This Row],[low]]-F478)</f>
        <v>1.8999999999999773</v>
      </c>
      <c r="J479" s="1">
        <f>MAX(testdata[[#This Row],[H-L]:[|L-pC|]])</f>
        <v>1.8999999999999773</v>
      </c>
      <c r="K479" s="10">
        <f>(K478*20+testdata[[#This Row],[TR]])/21</f>
        <v>4.2350039288124393</v>
      </c>
      <c r="L479" s="1">
        <f>testdata[[#This Row],[close]]+Multiplier*testdata[[#This Row],[ATR]]</f>
        <v>269.56501178643731</v>
      </c>
      <c r="M479" s="1">
        <f>testdata[[#This Row],[close]]-Multiplier*testdata[[#This Row],[ATR]]</f>
        <v>244.15498821356269</v>
      </c>
      <c r="N479" s="1">
        <f>IF(OR(testdata[[#This Row],[UpperE]]&lt;N478,F478&gt;N478),testdata[[#This Row],[UpperE]],N478)</f>
        <v>269.56501178643731</v>
      </c>
      <c r="O479" s="1">
        <f>IF(OR(testdata[[#This Row],[LowerE]]&gt;O478,F478&lt;O478),testdata[[#This Row],[LowerE]],O478)</f>
        <v>245.5247376242408</v>
      </c>
      <c r="P479" s="7">
        <f>IF(S478=N478,testdata[[#This Row],[Upper]],testdata[[#This Row],[Lower]])</f>
        <v>269.56501178643731</v>
      </c>
      <c r="Q479" s="7">
        <f>IF(testdata[[#This Row],[AtrStop]]=testdata[[#This Row],[Upper]],testdata[[#This Row],[Upper]],NA())</f>
        <v>269.56501178643731</v>
      </c>
      <c r="R479" s="7" t="e">
        <f>IF(testdata[[#This Row],[AtrStop]]=testdata[[#This Row],[Lower]],testdata[[#This Row],[Lower]],NA())</f>
        <v>#N/A</v>
      </c>
      <c r="S479" s="19">
        <f>IF(testdata[[#This Row],[close]]&lt;=testdata[[#This Row],[STpot]],testdata[[#This Row],[Upper]],testdata[[#This Row],[Lower]])</f>
        <v>269.56501178643731</v>
      </c>
      <c r="U479" s="2">
        <v>43427</v>
      </c>
      <c r="V479" s="7">
        <v>269.56501179000003</v>
      </c>
      <c r="W479" s="7"/>
      <c r="X479" s="19">
        <v>269.56501179000003</v>
      </c>
      <c r="Y479" t="str">
        <f t="shared" si="7"/>
        <v/>
      </c>
    </row>
    <row r="480" spans="1:25" x14ac:dyDescent="0.25">
      <c r="A480" s="5">
        <v>478</v>
      </c>
      <c r="B480" s="2">
        <v>43430</v>
      </c>
      <c r="C480" s="1">
        <v>259.33</v>
      </c>
      <c r="D480" s="1">
        <v>261.25</v>
      </c>
      <c r="E480" s="1">
        <v>258.89999999999998</v>
      </c>
      <c r="F480" s="1">
        <v>261</v>
      </c>
      <c r="G480" s="1">
        <f>testdata[[#This Row],[high]]-testdata[[#This Row],[low]]</f>
        <v>2.3500000000000227</v>
      </c>
      <c r="H480" s="1">
        <f>ABS(testdata[[#This Row],[high]]-F479)</f>
        <v>4.3899999999999864</v>
      </c>
      <c r="I480" s="1">
        <f>ABS(testdata[[#This Row],[low]]-F479)</f>
        <v>2.0399999999999636</v>
      </c>
      <c r="J480" s="1">
        <f>MAX(testdata[[#This Row],[H-L]:[|L-pC|]])</f>
        <v>4.3899999999999864</v>
      </c>
      <c r="K480" s="10">
        <f>(K479*20+testdata[[#This Row],[TR]])/21</f>
        <v>4.2423846941070842</v>
      </c>
      <c r="L480" s="1">
        <f>testdata[[#This Row],[close]]+Multiplier*testdata[[#This Row],[ATR]]</f>
        <v>273.72715408232125</v>
      </c>
      <c r="M480" s="1">
        <f>testdata[[#This Row],[close]]-Multiplier*testdata[[#This Row],[ATR]]</f>
        <v>248.27284591767875</v>
      </c>
      <c r="N480" s="1">
        <f>IF(OR(testdata[[#This Row],[UpperE]]&lt;N479,F479&gt;N479),testdata[[#This Row],[UpperE]],N479)</f>
        <v>269.56501178643731</v>
      </c>
      <c r="O480" s="1">
        <f>IF(OR(testdata[[#This Row],[LowerE]]&gt;O479,F479&lt;O479),testdata[[#This Row],[LowerE]],O479)</f>
        <v>248.27284591767875</v>
      </c>
      <c r="P480" s="7">
        <f>IF(S479=N479,testdata[[#This Row],[Upper]],testdata[[#This Row],[Lower]])</f>
        <v>269.56501178643731</v>
      </c>
      <c r="Q480" s="7">
        <f>IF(testdata[[#This Row],[AtrStop]]=testdata[[#This Row],[Upper]],testdata[[#This Row],[Upper]],NA())</f>
        <v>269.56501178643731</v>
      </c>
      <c r="R480" s="7" t="e">
        <f>IF(testdata[[#This Row],[AtrStop]]=testdata[[#This Row],[Lower]],testdata[[#This Row],[Lower]],NA())</f>
        <v>#N/A</v>
      </c>
      <c r="S480" s="19">
        <f>IF(testdata[[#This Row],[close]]&lt;=testdata[[#This Row],[STpot]],testdata[[#This Row],[Upper]],testdata[[#This Row],[Lower]])</f>
        <v>269.56501178643731</v>
      </c>
      <c r="U480" s="2">
        <v>43430</v>
      </c>
      <c r="V480" s="7">
        <v>269.56501179000003</v>
      </c>
      <c r="W480" s="7"/>
      <c r="X480" s="19">
        <v>269.56501179000003</v>
      </c>
      <c r="Y480" t="str">
        <f t="shared" si="7"/>
        <v/>
      </c>
    </row>
    <row r="481" spans="1:25" x14ac:dyDescent="0.25">
      <c r="A481" s="5">
        <v>479</v>
      </c>
      <c r="B481" s="2">
        <v>43431</v>
      </c>
      <c r="C481" s="1">
        <v>259.87</v>
      </c>
      <c r="D481" s="1">
        <v>261.88</v>
      </c>
      <c r="E481" s="1">
        <v>259.20999999999998</v>
      </c>
      <c r="F481" s="1">
        <v>261.88</v>
      </c>
      <c r="G481" s="1">
        <f>testdata[[#This Row],[high]]-testdata[[#This Row],[low]]</f>
        <v>2.6700000000000159</v>
      </c>
      <c r="H481" s="1">
        <f>ABS(testdata[[#This Row],[high]]-F480)</f>
        <v>0.87999999999999545</v>
      </c>
      <c r="I481" s="1">
        <f>ABS(testdata[[#This Row],[low]]-F480)</f>
        <v>1.7900000000000205</v>
      </c>
      <c r="J481" s="1">
        <f>MAX(testdata[[#This Row],[H-L]:[|L-pC|]])</f>
        <v>2.6700000000000159</v>
      </c>
      <c r="K481" s="10">
        <f>(K480*20+testdata[[#This Row],[TR]])/21</f>
        <v>4.1675092324829377</v>
      </c>
      <c r="L481" s="1">
        <f>testdata[[#This Row],[close]]+Multiplier*testdata[[#This Row],[ATR]]</f>
        <v>274.38252769744884</v>
      </c>
      <c r="M481" s="1">
        <f>testdata[[#This Row],[close]]-Multiplier*testdata[[#This Row],[ATR]]</f>
        <v>249.37747230255118</v>
      </c>
      <c r="N481" s="1">
        <f>IF(OR(testdata[[#This Row],[UpperE]]&lt;N480,F480&gt;N480),testdata[[#This Row],[UpperE]],N480)</f>
        <v>269.56501178643731</v>
      </c>
      <c r="O481" s="1">
        <f>IF(OR(testdata[[#This Row],[LowerE]]&gt;O480,F480&lt;O480),testdata[[#This Row],[LowerE]],O480)</f>
        <v>249.37747230255118</v>
      </c>
      <c r="P481" s="7">
        <f>IF(S480=N480,testdata[[#This Row],[Upper]],testdata[[#This Row],[Lower]])</f>
        <v>269.56501178643731</v>
      </c>
      <c r="Q481" s="7">
        <f>IF(testdata[[#This Row],[AtrStop]]=testdata[[#This Row],[Upper]],testdata[[#This Row],[Upper]],NA())</f>
        <v>269.56501178643731</v>
      </c>
      <c r="R481" s="7" t="e">
        <f>IF(testdata[[#This Row],[AtrStop]]=testdata[[#This Row],[Lower]],testdata[[#This Row],[Lower]],NA())</f>
        <v>#N/A</v>
      </c>
      <c r="S481" s="19">
        <f>IF(testdata[[#This Row],[close]]&lt;=testdata[[#This Row],[STpot]],testdata[[#This Row],[Upper]],testdata[[#This Row],[Lower]])</f>
        <v>269.56501178643731</v>
      </c>
      <c r="U481" s="2">
        <v>43431</v>
      </c>
      <c r="V481" s="7">
        <v>269.56501179000003</v>
      </c>
      <c r="W481" s="7"/>
      <c r="X481" s="19">
        <v>269.56501179000003</v>
      </c>
      <c r="Y481" t="str">
        <f t="shared" si="7"/>
        <v/>
      </c>
    </row>
    <row r="482" spans="1:25" x14ac:dyDescent="0.25">
      <c r="A482" s="5">
        <v>480</v>
      </c>
      <c r="B482" s="2">
        <v>43432</v>
      </c>
      <c r="C482" s="1">
        <v>263.05</v>
      </c>
      <c r="D482" s="1">
        <v>267.91000000000003</v>
      </c>
      <c r="E482" s="1">
        <v>261.81</v>
      </c>
      <c r="F482" s="1">
        <v>267.91000000000003</v>
      </c>
      <c r="G482" s="1">
        <f>testdata[[#This Row],[high]]-testdata[[#This Row],[low]]</f>
        <v>6.1000000000000227</v>
      </c>
      <c r="H482" s="1">
        <f>ABS(testdata[[#This Row],[high]]-F481)</f>
        <v>6.0300000000000296</v>
      </c>
      <c r="I482" s="1">
        <f>ABS(testdata[[#This Row],[low]]-F481)</f>
        <v>6.9999999999993179E-2</v>
      </c>
      <c r="J482" s="1">
        <f>MAX(testdata[[#This Row],[H-L]:[|L-pC|]])</f>
        <v>6.1000000000000227</v>
      </c>
      <c r="K482" s="10">
        <f>(K481*20+testdata[[#This Row],[TR]])/21</f>
        <v>4.259532602364704</v>
      </c>
      <c r="L482" s="1">
        <f>testdata[[#This Row],[close]]+Multiplier*testdata[[#This Row],[ATR]]</f>
        <v>280.68859780709414</v>
      </c>
      <c r="M482" s="1">
        <f>testdata[[#This Row],[close]]-Multiplier*testdata[[#This Row],[ATR]]</f>
        <v>255.13140219290591</v>
      </c>
      <c r="N482" s="1">
        <f>IF(OR(testdata[[#This Row],[UpperE]]&lt;N481,F481&gt;N481),testdata[[#This Row],[UpperE]],N481)</f>
        <v>269.56501178643731</v>
      </c>
      <c r="O482" s="1">
        <f>IF(OR(testdata[[#This Row],[LowerE]]&gt;O481,F481&lt;O481),testdata[[#This Row],[LowerE]],O481)</f>
        <v>255.13140219290591</v>
      </c>
      <c r="P482" s="7">
        <f>IF(S481=N481,testdata[[#This Row],[Upper]],testdata[[#This Row],[Lower]])</f>
        <v>269.56501178643731</v>
      </c>
      <c r="Q482" s="7">
        <f>IF(testdata[[#This Row],[AtrStop]]=testdata[[#This Row],[Upper]],testdata[[#This Row],[Upper]],NA())</f>
        <v>269.56501178643731</v>
      </c>
      <c r="R482" s="7" t="e">
        <f>IF(testdata[[#This Row],[AtrStop]]=testdata[[#This Row],[Lower]],testdata[[#This Row],[Lower]],NA())</f>
        <v>#N/A</v>
      </c>
      <c r="S482" s="19">
        <f>IF(testdata[[#This Row],[close]]&lt;=testdata[[#This Row],[STpot]],testdata[[#This Row],[Upper]],testdata[[#This Row],[Lower]])</f>
        <v>269.56501178643731</v>
      </c>
      <c r="U482" s="2">
        <v>43432</v>
      </c>
      <c r="V482" s="7">
        <v>269.56501179000003</v>
      </c>
      <c r="W482" s="7"/>
      <c r="X482" s="19">
        <v>269.56501179000003</v>
      </c>
      <c r="Y482" t="str">
        <f t="shared" si="7"/>
        <v/>
      </c>
    </row>
    <row r="483" spans="1:25" x14ac:dyDescent="0.25">
      <c r="A483" s="5">
        <v>481</v>
      </c>
      <c r="B483" s="2">
        <v>43433</v>
      </c>
      <c r="C483" s="1">
        <v>267.06</v>
      </c>
      <c r="D483" s="1">
        <v>268.86</v>
      </c>
      <c r="E483" s="1">
        <v>265.82</v>
      </c>
      <c r="F483" s="1">
        <v>267.33</v>
      </c>
      <c r="G483" s="1">
        <f>testdata[[#This Row],[high]]-testdata[[#This Row],[low]]</f>
        <v>3.0400000000000205</v>
      </c>
      <c r="H483" s="1">
        <f>ABS(testdata[[#This Row],[high]]-F482)</f>
        <v>0.94999999999998863</v>
      </c>
      <c r="I483" s="1">
        <f>ABS(testdata[[#This Row],[low]]-F482)</f>
        <v>2.0900000000000318</v>
      </c>
      <c r="J483" s="1">
        <f>MAX(testdata[[#This Row],[H-L]:[|L-pC|]])</f>
        <v>3.0400000000000205</v>
      </c>
      <c r="K483" s="10">
        <f>(K482*20+testdata[[#This Row],[TR]])/21</f>
        <v>4.2014596212997191</v>
      </c>
      <c r="L483" s="1">
        <f>testdata[[#This Row],[close]]+Multiplier*testdata[[#This Row],[ATR]]</f>
        <v>279.93437886389916</v>
      </c>
      <c r="M483" s="1">
        <f>testdata[[#This Row],[close]]-Multiplier*testdata[[#This Row],[ATR]]</f>
        <v>254.72562113610081</v>
      </c>
      <c r="N483" s="1">
        <f>IF(OR(testdata[[#This Row],[UpperE]]&lt;N482,F482&gt;N482),testdata[[#This Row],[UpperE]],N482)</f>
        <v>269.56501178643731</v>
      </c>
      <c r="O483" s="1">
        <f>IF(OR(testdata[[#This Row],[LowerE]]&gt;O482,F482&lt;O482),testdata[[#This Row],[LowerE]],O482)</f>
        <v>255.13140219290591</v>
      </c>
      <c r="P483" s="7">
        <f>IF(S482=N482,testdata[[#This Row],[Upper]],testdata[[#This Row],[Lower]])</f>
        <v>269.56501178643731</v>
      </c>
      <c r="Q483" s="7">
        <f>IF(testdata[[#This Row],[AtrStop]]=testdata[[#This Row],[Upper]],testdata[[#This Row],[Upper]],NA())</f>
        <v>269.56501178643731</v>
      </c>
      <c r="R483" s="7" t="e">
        <f>IF(testdata[[#This Row],[AtrStop]]=testdata[[#This Row],[Lower]],testdata[[#This Row],[Lower]],NA())</f>
        <v>#N/A</v>
      </c>
      <c r="S483" s="19">
        <f>IF(testdata[[#This Row],[close]]&lt;=testdata[[#This Row],[STpot]],testdata[[#This Row],[Upper]],testdata[[#This Row],[Lower]])</f>
        <v>269.56501178643731</v>
      </c>
      <c r="U483" s="2">
        <v>43433</v>
      </c>
      <c r="V483" s="7">
        <v>269.56501179000003</v>
      </c>
      <c r="W483" s="7"/>
      <c r="X483" s="19">
        <v>269.56501179000003</v>
      </c>
      <c r="Y483" t="str">
        <f t="shared" si="7"/>
        <v/>
      </c>
    </row>
    <row r="484" spans="1:25" x14ac:dyDescent="0.25">
      <c r="A484" s="5">
        <v>482</v>
      </c>
      <c r="B484" s="2">
        <v>43434</v>
      </c>
      <c r="C484" s="1">
        <v>267.16000000000003</v>
      </c>
      <c r="D484" s="1">
        <v>269.57</v>
      </c>
      <c r="E484" s="1">
        <v>266.81</v>
      </c>
      <c r="F484" s="1">
        <v>268.95999999999998</v>
      </c>
      <c r="G484" s="1">
        <f>testdata[[#This Row],[high]]-testdata[[#This Row],[low]]</f>
        <v>2.7599999999999909</v>
      </c>
      <c r="H484" s="1">
        <f>ABS(testdata[[#This Row],[high]]-F483)</f>
        <v>2.2400000000000091</v>
      </c>
      <c r="I484" s="1">
        <f>ABS(testdata[[#This Row],[low]]-F483)</f>
        <v>0.51999999999998181</v>
      </c>
      <c r="J484" s="1">
        <f>MAX(testdata[[#This Row],[H-L]:[|L-pC|]])</f>
        <v>2.7599999999999909</v>
      </c>
      <c r="K484" s="10">
        <f>(K483*20+testdata[[#This Row],[TR]])/21</f>
        <v>4.1328186869521133</v>
      </c>
      <c r="L484" s="1">
        <f>testdata[[#This Row],[close]]+Multiplier*testdata[[#This Row],[ATR]]</f>
        <v>281.35845606085633</v>
      </c>
      <c r="M484" s="1">
        <f>testdata[[#This Row],[close]]-Multiplier*testdata[[#This Row],[ATR]]</f>
        <v>256.56154393914363</v>
      </c>
      <c r="N484" s="1">
        <f>IF(OR(testdata[[#This Row],[UpperE]]&lt;N483,F483&gt;N483),testdata[[#This Row],[UpperE]],N483)</f>
        <v>269.56501178643731</v>
      </c>
      <c r="O484" s="1">
        <f>IF(OR(testdata[[#This Row],[LowerE]]&gt;O483,F483&lt;O483),testdata[[#This Row],[LowerE]],O483)</f>
        <v>256.56154393914363</v>
      </c>
      <c r="P484" s="7">
        <f>IF(S483=N483,testdata[[#This Row],[Upper]],testdata[[#This Row],[Lower]])</f>
        <v>269.56501178643731</v>
      </c>
      <c r="Q484" s="7">
        <f>IF(testdata[[#This Row],[AtrStop]]=testdata[[#This Row],[Upper]],testdata[[#This Row],[Upper]],NA())</f>
        <v>269.56501178643731</v>
      </c>
      <c r="R484" s="7" t="e">
        <f>IF(testdata[[#This Row],[AtrStop]]=testdata[[#This Row],[Lower]],testdata[[#This Row],[Lower]],NA())</f>
        <v>#N/A</v>
      </c>
      <c r="S484" s="19">
        <f>IF(testdata[[#This Row],[close]]&lt;=testdata[[#This Row],[STpot]],testdata[[#This Row],[Upper]],testdata[[#This Row],[Lower]])</f>
        <v>269.56501178643731</v>
      </c>
      <c r="U484" s="2">
        <v>43434</v>
      </c>
      <c r="V484" s="7">
        <v>269.56501179000003</v>
      </c>
      <c r="W484" s="7"/>
      <c r="X484" s="19">
        <v>269.56501179000003</v>
      </c>
      <c r="Y484" t="str">
        <f t="shared" si="7"/>
        <v/>
      </c>
    </row>
    <row r="485" spans="1:25" x14ac:dyDescent="0.25">
      <c r="A485" s="5">
        <v>483</v>
      </c>
      <c r="B485" s="2">
        <v>43437</v>
      </c>
      <c r="C485" s="1">
        <v>273.47000000000003</v>
      </c>
      <c r="D485" s="1">
        <v>273.58999999999997</v>
      </c>
      <c r="E485" s="1">
        <v>270.77</v>
      </c>
      <c r="F485" s="1">
        <v>272.52</v>
      </c>
      <c r="G485" s="1">
        <f>testdata[[#This Row],[high]]-testdata[[#This Row],[low]]</f>
        <v>2.8199999999999932</v>
      </c>
      <c r="H485" s="1">
        <f>ABS(testdata[[#This Row],[high]]-F484)</f>
        <v>4.6299999999999955</v>
      </c>
      <c r="I485" s="1">
        <f>ABS(testdata[[#This Row],[low]]-F484)</f>
        <v>1.8100000000000023</v>
      </c>
      <c r="J485" s="1">
        <f>MAX(testdata[[#This Row],[H-L]:[|L-pC|]])</f>
        <v>4.6299999999999955</v>
      </c>
      <c r="K485" s="10">
        <f>(K484*20+testdata[[#This Row],[TR]])/21</f>
        <v>4.156493987573441</v>
      </c>
      <c r="L485" s="1">
        <f>testdata[[#This Row],[close]]+Multiplier*testdata[[#This Row],[ATR]]</f>
        <v>284.98948196272033</v>
      </c>
      <c r="M485" s="1">
        <f>testdata[[#This Row],[close]]-Multiplier*testdata[[#This Row],[ATR]]</f>
        <v>260.05051803727963</v>
      </c>
      <c r="N485" s="1">
        <f>IF(OR(testdata[[#This Row],[UpperE]]&lt;N484,F484&gt;N484),testdata[[#This Row],[UpperE]],N484)</f>
        <v>269.56501178643731</v>
      </c>
      <c r="O485" s="1">
        <f>IF(OR(testdata[[#This Row],[LowerE]]&gt;O484,F484&lt;O484),testdata[[#This Row],[LowerE]],O484)</f>
        <v>260.05051803727963</v>
      </c>
      <c r="P485" s="7">
        <f>IF(S484=N484,testdata[[#This Row],[Upper]],testdata[[#This Row],[Lower]])</f>
        <v>269.56501178643731</v>
      </c>
      <c r="Q485" s="7" t="e">
        <f>IF(testdata[[#This Row],[AtrStop]]=testdata[[#This Row],[Upper]],testdata[[#This Row],[Upper]],NA())</f>
        <v>#N/A</v>
      </c>
      <c r="R485" s="7">
        <f>IF(testdata[[#This Row],[AtrStop]]=testdata[[#This Row],[Lower]],testdata[[#This Row],[Lower]],NA())</f>
        <v>260.05051803727963</v>
      </c>
      <c r="S485" s="19">
        <f>IF(testdata[[#This Row],[close]]&lt;=testdata[[#This Row],[STpot]],testdata[[#This Row],[Upper]],testdata[[#This Row],[Lower]])</f>
        <v>260.05051803727963</v>
      </c>
      <c r="U485" s="2">
        <v>43437</v>
      </c>
      <c r="V485" s="7"/>
      <c r="W485" s="7">
        <v>260.05051803999999</v>
      </c>
      <c r="X485" s="19">
        <v>260.05051803999999</v>
      </c>
      <c r="Y485" t="str">
        <f t="shared" si="7"/>
        <v/>
      </c>
    </row>
    <row r="486" spans="1:25" x14ac:dyDescent="0.25">
      <c r="A486" s="5">
        <v>484</v>
      </c>
      <c r="B486" s="2">
        <v>43438</v>
      </c>
      <c r="C486" s="1">
        <v>271.61</v>
      </c>
      <c r="D486" s="1">
        <v>272.08</v>
      </c>
      <c r="E486" s="1">
        <v>263.35000000000002</v>
      </c>
      <c r="F486" s="1">
        <v>263.69</v>
      </c>
      <c r="G486" s="1">
        <f>testdata[[#This Row],[high]]-testdata[[#This Row],[low]]</f>
        <v>8.7299999999999613</v>
      </c>
      <c r="H486" s="1">
        <f>ABS(testdata[[#This Row],[high]]-F485)</f>
        <v>0.43999999999999773</v>
      </c>
      <c r="I486" s="1">
        <f>ABS(testdata[[#This Row],[low]]-F485)</f>
        <v>9.1699999999999591</v>
      </c>
      <c r="J486" s="1">
        <f>MAX(testdata[[#This Row],[H-L]:[|L-pC|]])</f>
        <v>9.1699999999999591</v>
      </c>
      <c r="K486" s="10">
        <f>(K485*20+testdata[[#This Row],[TR]])/21</f>
        <v>4.3952323691175605</v>
      </c>
      <c r="L486" s="1">
        <f>testdata[[#This Row],[close]]+Multiplier*testdata[[#This Row],[ATR]]</f>
        <v>276.87569710735266</v>
      </c>
      <c r="M486" s="1">
        <f>testdata[[#This Row],[close]]-Multiplier*testdata[[#This Row],[ATR]]</f>
        <v>250.50430289264733</v>
      </c>
      <c r="N486" s="1">
        <f>IF(OR(testdata[[#This Row],[UpperE]]&lt;N485,F485&gt;N485),testdata[[#This Row],[UpperE]],N485)</f>
        <v>276.87569710735266</v>
      </c>
      <c r="O486" s="1">
        <f>IF(OR(testdata[[#This Row],[LowerE]]&gt;O485,F485&lt;O485),testdata[[#This Row],[LowerE]],O485)</f>
        <v>260.05051803727963</v>
      </c>
      <c r="P486" s="7">
        <f>IF(S485=N485,testdata[[#This Row],[Upper]],testdata[[#This Row],[Lower]])</f>
        <v>260.05051803727963</v>
      </c>
      <c r="Q486" s="7" t="e">
        <f>IF(testdata[[#This Row],[AtrStop]]=testdata[[#This Row],[Upper]],testdata[[#This Row],[Upper]],NA())</f>
        <v>#N/A</v>
      </c>
      <c r="R486" s="7">
        <f>IF(testdata[[#This Row],[AtrStop]]=testdata[[#This Row],[Lower]],testdata[[#This Row],[Lower]],NA())</f>
        <v>260.05051803727963</v>
      </c>
      <c r="S486" s="19">
        <f>IF(testdata[[#This Row],[close]]&lt;=testdata[[#This Row],[STpot]],testdata[[#This Row],[Upper]],testdata[[#This Row],[Lower]])</f>
        <v>260.05051803727963</v>
      </c>
      <c r="U486" s="2">
        <v>43438</v>
      </c>
      <c r="V486" s="7"/>
      <c r="W486" s="7">
        <v>260.05051803999999</v>
      </c>
      <c r="X486" s="19">
        <v>260.05051803999999</v>
      </c>
      <c r="Y486" t="str">
        <f t="shared" si="7"/>
        <v/>
      </c>
    </row>
    <row r="487" spans="1:25" x14ac:dyDescent="0.25">
      <c r="A487" s="5">
        <v>485</v>
      </c>
      <c r="B487" s="2">
        <v>43440</v>
      </c>
      <c r="C487" s="1">
        <v>259.45999999999998</v>
      </c>
      <c r="D487" s="1">
        <v>263.41000000000003</v>
      </c>
      <c r="E487" s="1">
        <v>256.07</v>
      </c>
      <c r="F487" s="1">
        <v>263.29000000000002</v>
      </c>
      <c r="G487" s="1">
        <f>testdata[[#This Row],[high]]-testdata[[#This Row],[low]]</f>
        <v>7.3400000000000318</v>
      </c>
      <c r="H487" s="1">
        <f>ABS(testdata[[#This Row],[high]]-F486)</f>
        <v>0.27999999999997272</v>
      </c>
      <c r="I487" s="1">
        <f>ABS(testdata[[#This Row],[low]]-F486)</f>
        <v>7.6200000000000045</v>
      </c>
      <c r="J487" s="1">
        <f>MAX(testdata[[#This Row],[H-L]:[|L-pC|]])</f>
        <v>7.6200000000000045</v>
      </c>
      <c r="K487" s="10">
        <f>(K486*20+testdata[[#This Row],[TR]])/21</f>
        <v>4.5487927324929149</v>
      </c>
      <c r="L487" s="1">
        <f>testdata[[#This Row],[close]]+Multiplier*testdata[[#This Row],[ATR]]</f>
        <v>276.93637819747875</v>
      </c>
      <c r="M487" s="1">
        <f>testdata[[#This Row],[close]]-Multiplier*testdata[[#This Row],[ATR]]</f>
        <v>249.64362180252127</v>
      </c>
      <c r="N487" s="1">
        <f>IF(OR(testdata[[#This Row],[UpperE]]&lt;N486,F486&gt;N486),testdata[[#This Row],[UpperE]],N486)</f>
        <v>276.87569710735266</v>
      </c>
      <c r="O487" s="1">
        <f>IF(OR(testdata[[#This Row],[LowerE]]&gt;O486,F486&lt;O486),testdata[[#This Row],[LowerE]],O486)</f>
        <v>260.05051803727963</v>
      </c>
      <c r="P487" s="7">
        <f>IF(S486=N486,testdata[[#This Row],[Upper]],testdata[[#This Row],[Lower]])</f>
        <v>260.05051803727963</v>
      </c>
      <c r="Q487" s="7" t="e">
        <f>IF(testdata[[#This Row],[AtrStop]]=testdata[[#This Row],[Upper]],testdata[[#This Row],[Upper]],NA())</f>
        <v>#N/A</v>
      </c>
      <c r="R487" s="7">
        <f>IF(testdata[[#This Row],[AtrStop]]=testdata[[#This Row],[Lower]],testdata[[#This Row],[Lower]],NA())</f>
        <v>260.05051803727963</v>
      </c>
      <c r="S487" s="19">
        <f>IF(testdata[[#This Row],[close]]&lt;=testdata[[#This Row],[STpot]],testdata[[#This Row],[Upper]],testdata[[#This Row],[Lower]])</f>
        <v>260.05051803727963</v>
      </c>
      <c r="U487" s="2">
        <v>43440</v>
      </c>
      <c r="V487" s="7"/>
      <c r="W487" s="7">
        <v>260.05051803999999</v>
      </c>
      <c r="X487" s="19">
        <v>260.05051803999999</v>
      </c>
      <c r="Y487" t="str">
        <f t="shared" si="7"/>
        <v/>
      </c>
    </row>
    <row r="488" spans="1:25" x14ac:dyDescent="0.25">
      <c r="A488" s="5">
        <v>486</v>
      </c>
      <c r="B488" s="2">
        <v>43441</v>
      </c>
      <c r="C488" s="1">
        <v>262.92</v>
      </c>
      <c r="D488" s="1">
        <v>264.63</v>
      </c>
      <c r="E488" s="1">
        <v>256.25</v>
      </c>
      <c r="F488" s="1">
        <v>257.17</v>
      </c>
      <c r="G488" s="1">
        <f>testdata[[#This Row],[high]]-testdata[[#This Row],[low]]</f>
        <v>8.3799999999999955</v>
      </c>
      <c r="H488" s="1">
        <f>ABS(testdata[[#This Row],[high]]-F487)</f>
        <v>1.339999999999975</v>
      </c>
      <c r="I488" s="1">
        <f>ABS(testdata[[#This Row],[low]]-F487)</f>
        <v>7.0400000000000205</v>
      </c>
      <c r="J488" s="1">
        <f>MAX(testdata[[#This Row],[H-L]:[|L-pC|]])</f>
        <v>8.3799999999999955</v>
      </c>
      <c r="K488" s="10">
        <f>(K487*20+testdata[[#This Row],[TR]])/21</f>
        <v>4.7312311738027759</v>
      </c>
      <c r="L488" s="1">
        <f>testdata[[#This Row],[close]]+Multiplier*testdata[[#This Row],[ATR]]</f>
        <v>271.36369352140832</v>
      </c>
      <c r="M488" s="1">
        <f>testdata[[#This Row],[close]]-Multiplier*testdata[[#This Row],[ATR]]</f>
        <v>242.97630647859168</v>
      </c>
      <c r="N488" s="1">
        <f>IF(OR(testdata[[#This Row],[UpperE]]&lt;N487,F487&gt;N487),testdata[[#This Row],[UpperE]],N487)</f>
        <v>271.36369352140832</v>
      </c>
      <c r="O488" s="1">
        <f>IF(OR(testdata[[#This Row],[LowerE]]&gt;O487,F487&lt;O487),testdata[[#This Row],[LowerE]],O487)</f>
        <v>260.05051803727963</v>
      </c>
      <c r="P488" s="7">
        <f>IF(S487=N487,testdata[[#This Row],[Upper]],testdata[[#This Row],[Lower]])</f>
        <v>260.05051803727963</v>
      </c>
      <c r="Q488" s="7">
        <f>IF(testdata[[#This Row],[AtrStop]]=testdata[[#This Row],[Upper]],testdata[[#This Row],[Upper]],NA())</f>
        <v>271.36369352140832</v>
      </c>
      <c r="R488" s="7" t="e">
        <f>IF(testdata[[#This Row],[AtrStop]]=testdata[[#This Row],[Lower]],testdata[[#This Row],[Lower]],NA())</f>
        <v>#N/A</v>
      </c>
      <c r="S488" s="19">
        <f>IF(testdata[[#This Row],[close]]&lt;=testdata[[#This Row],[STpot]],testdata[[#This Row],[Upper]],testdata[[#This Row],[Lower]])</f>
        <v>271.36369352140832</v>
      </c>
      <c r="U488" s="2">
        <v>43441</v>
      </c>
      <c r="V488" s="7">
        <v>271.36369352000003</v>
      </c>
      <c r="W488" s="7"/>
      <c r="X488" s="19">
        <v>271.36369352000003</v>
      </c>
      <c r="Y488" t="str">
        <f t="shared" si="7"/>
        <v/>
      </c>
    </row>
    <row r="489" spans="1:25" x14ac:dyDescent="0.25">
      <c r="A489" s="5">
        <v>487</v>
      </c>
      <c r="B489" s="2">
        <v>43444</v>
      </c>
      <c r="C489" s="1">
        <v>256.98</v>
      </c>
      <c r="D489" s="1">
        <v>258.72000000000003</v>
      </c>
      <c r="E489" s="1">
        <v>252.34</v>
      </c>
      <c r="F489" s="1">
        <v>257.66000000000003</v>
      </c>
      <c r="G489" s="1">
        <f>testdata[[#This Row],[high]]-testdata[[#This Row],[low]]</f>
        <v>6.3800000000000239</v>
      </c>
      <c r="H489" s="1">
        <f>ABS(testdata[[#This Row],[high]]-F488)</f>
        <v>1.5500000000000114</v>
      </c>
      <c r="I489" s="1">
        <f>ABS(testdata[[#This Row],[low]]-F488)</f>
        <v>4.8300000000000125</v>
      </c>
      <c r="J489" s="1">
        <f>MAX(testdata[[#This Row],[H-L]:[|L-pC|]])</f>
        <v>6.3800000000000239</v>
      </c>
      <c r="K489" s="10">
        <f>(K488*20+testdata[[#This Row],[TR]])/21</f>
        <v>4.8097439750502637</v>
      </c>
      <c r="L489" s="1">
        <f>testdata[[#This Row],[close]]+Multiplier*testdata[[#This Row],[ATR]]</f>
        <v>272.08923192515084</v>
      </c>
      <c r="M489" s="1">
        <f>testdata[[#This Row],[close]]-Multiplier*testdata[[#This Row],[ATR]]</f>
        <v>243.23076807484924</v>
      </c>
      <c r="N489" s="1">
        <f>IF(OR(testdata[[#This Row],[UpperE]]&lt;N488,F488&gt;N488),testdata[[#This Row],[UpperE]],N488)</f>
        <v>271.36369352140832</v>
      </c>
      <c r="O489" s="1">
        <f>IF(OR(testdata[[#This Row],[LowerE]]&gt;O488,F488&lt;O488),testdata[[#This Row],[LowerE]],O488)</f>
        <v>243.23076807484924</v>
      </c>
      <c r="P489" s="7">
        <f>IF(S488=N488,testdata[[#This Row],[Upper]],testdata[[#This Row],[Lower]])</f>
        <v>271.36369352140832</v>
      </c>
      <c r="Q489" s="7">
        <f>IF(testdata[[#This Row],[AtrStop]]=testdata[[#This Row],[Upper]],testdata[[#This Row],[Upper]],NA())</f>
        <v>271.36369352140832</v>
      </c>
      <c r="R489" s="7" t="e">
        <f>IF(testdata[[#This Row],[AtrStop]]=testdata[[#This Row],[Lower]],testdata[[#This Row],[Lower]],NA())</f>
        <v>#N/A</v>
      </c>
      <c r="S489" s="19">
        <f>IF(testdata[[#This Row],[close]]&lt;=testdata[[#This Row],[STpot]],testdata[[#This Row],[Upper]],testdata[[#This Row],[Lower]])</f>
        <v>271.36369352140832</v>
      </c>
      <c r="U489" s="2">
        <v>43444</v>
      </c>
      <c r="V489" s="7">
        <v>271.36369352000003</v>
      </c>
      <c r="W489" s="7"/>
      <c r="X489" s="19">
        <v>271.36369352000003</v>
      </c>
      <c r="Y489" t="str">
        <f t="shared" si="7"/>
        <v/>
      </c>
    </row>
    <row r="490" spans="1:25" x14ac:dyDescent="0.25">
      <c r="A490" s="5">
        <v>488</v>
      </c>
      <c r="B490" s="2">
        <v>43445</v>
      </c>
      <c r="C490" s="1">
        <v>261.16000000000003</v>
      </c>
      <c r="D490" s="1">
        <v>261.37</v>
      </c>
      <c r="E490" s="1">
        <v>256.11</v>
      </c>
      <c r="F490" s="1">
        <v>257.72000000000003</v>
      </c>
      <c r="G490" s="1">
        <f>testdata[[#This Row],[high]]-testdata[[#This Row],[low]]</f>
        <v>5.2599999999999909</v>
      </c>
      <c r="H490" s="1">
        <f>ABS(testdata[[#This Row],[high]]-F489)</f>
        <v>3.7099999999999795</v>
      </c>
      <c r="I490" s="1">
        <f>ABS(testdata[[#This Row],[low]]-F489)</f>
        <v>1.5500000000000114</v>
      </c>
      <c r="J490" s="1">
        <f>MAX(testdata[[#This Row],[H-L]:[|L-pC|]])</f>
        <v>5.2599999999999909</v>
      </c>
      <c r="K490" s="10">
        <f>(K489*20+testdata[[#This Row],[TR]])/21</f>
        <v>4.8311847381431079</v>
      </c>
      <c r="L490" s="1">
        <f>testdata[[#This Row],[close]]+Multiplier*testdata[[#This Row],[ATR]]</f>
        <v>272.21355421442934</v>
      </c>
      <c r="M490" s="1">
        <f>testdata[[#This Row],[close]]-Multiplier*testdata[[#This Row],[ATR]]</f>
        <v>243.22644578557072</v>
      </c>
      <c r="N490" s="1">
        <f>IF(OR(testdata[[#This Row],[UpperE]]&lt;N489,F489&gt;N489),testdata[[#This Row],[UpperE]],N489)</f>
        <v>271.36369352140832</v>
      </c>
      <c r="O490" s="1">
        <f>IF(OR(testdata[[#This Row],[LowerE]]&gt;O489,F489&lt;O489),testdata[[#This Row],[LowerE]],O489)</f>
        <v>243.23076807484924</v>
      </c>
      <c r="P490" s="7">
        <f>IF(S489=N489,testdata[[#This Row],[Upper]],testdata[[#This Row],[Lower]])</f>
        <v>271.36369352140832</v>
      </c>
      <c r="Q490" s="7">
        <f>IF(testdata[[#This Row],[AtrStop]]=testdata[[#This Row],[Upper]],testdata[[#This Row],[Upper]],NA())</f>
        <v>271.36369352140832</v>
      </c>
      <c r="R490" s="7" t="e">
        <f>IF(testdata[[#This Row],[AtrStop]]=testdata[[#This Row],[Lower]],testdata[[#This Row],[Lower]],NA())</f>
        <v>#N/A</v>
      </c>
      <c r="S490" s="19">
        <f>IF(testdata[[#This Row],[close]]&lt;=testdata[[#This Row],[STpot]],testdata[[#This Row],[Upper]],testdata[[#This Row],[Lower]])</f>
        <v>271.36369352140832</v>
      </c>
      <c r="U490" s="2">
        <v>43445</v>
      </c>
      <c r="V490" s="7">
        <v>271.36369352000003</v>
      </c>
      <c r="W490" s="7"/>
      <c r="X490" s="19">
        <v>271.36369352000003</v>
      </c>
      <c r="Y490" t="str">
        <f t="shared" si="7"/>
        <v/>
      </c>
    </row>
    <row r="491" spans="1:25" x14ac:dyDescent="0.25">
      <c r="A491" s="5">
        <v>489</v>
      </c>
      <c r="B491" s="2">
        <v>43446</v>
      </c>
      <c r="C491" s="1">
        <v>260.98</v>
      </c>
      <c r="D491" s="1">
        <v>262.47000000000003</v>
      </c>
      <c r="E491" s="1">
        <v>258.93</v>
      </c>
      <c r="F491" s="1">
        <v>259.01</v>
      </c>
      <c r="G491" s="1">
        <f>testdata[[#This Row],[high]]-testdata[[#This Row],[low]]</f>
        <v>3.5400000000000205</v>
      </c>
      <c r="H491" s="1">
        <f>ABS(testdata[[#This Row],[high]]-F490)</f>
        <v>4.75</v>
      </c>
      <c r="I491" s="1">
        <f>ABS(testdata[[#This Row],[low]]-F490)</f>
        <v>1.2099999999999795</v>
      </c>
      <c r="J491" s="1">
        <f>MAX(testdata[[#This Row],[H-L]:[|L-pC|]])</f>
        <v>4.75</v>
      </c>
      <c r="K491" s="10">
        <f>(K490*20+testdata[[#This Row],[TR]])/21</f>
        <v>4.8273187982315315</v>
      </c>
      <c r="L491" s="1">
        <f>testdata[[#This Row],[close]]+Multiplier*testdata[[#This Row],[ATR]]</f>
        <v>273.49195639469457</v>
      </c>
      <c r="M491" s="1">
        <f>testdata[[#This Row],[close]]-Multiplier*testdata[[#This Row],[ATR]]</f>
        <v>244.52804360530538</v>
      </c>
      <c r="N491" s="1">
        <f>IF(OR(testdata[[#This Row],[UpperE]]&lt;N490,F490&gt;N490),testdata[[#This Row],[UpperE]],N490)</f>
        <v>271.36369352140832</v>
      </c>
      <c r="O491" s="1">
        <f>IF(OR(testdata[[#This Row],[LowerE]]&gt;O490,F490&lt;O490),testdata[[#This Row],[LowerE]],O490)</f>
        <v>244.52804360530538</v>
      </c>
      <c r="P491" s="7">
        <f>IF(S490=N490,testdata[[#This Row],[Upper]],testdata[[#This Row],[Lower]])</f>
        <v>271.36369352140832</v>
      </c>
      <c r="Q491" s="7">
        <f>IF(testdata[[#This Row],[AtrStop]]=testdata[[#This Row],[Upper]],testdata[[#This Row],[Upper]],NA())</f>
        <v>271.36369352140832</v>
      </c>
      <c r="R491" s="7" t="e">
        <f>IF(testdata[[#This Row],[AtrStop]]=testdata[[#This Row],[Lower]],testdata[[#This Row],[Lower]],NA())</f>
        <v>#N/A</v>
      </c>
      <c r="S491" s="19">
        <f>IF(testdata[[#This Row],[close]]&lt;=testdata[[#This Row],[STpot]],testdata[[#This Row],[Upper]],testdata[[#This Row],[Lower]])</f>
        <v>271.36369352140832</v>
      </c>
      <c r="U491" s="2">
        <v>43446</v>
      </c>
      <c r="V491" s="7">
        <v>271.36369352000003</v>
      </c>
      <c r="W491" s="7"/>
      <c r="X491" s="19">
        <v>271.36369352000003</v>
      </c>
      <c r="Y491" t="str">
        <f t="shared" si="7"/>
        <v/>
      </c>
    </row>
    <row r="492" spans="1:25" x14ac:dyDescent="0.25">
      <c r="A492" s="5">
        <v>490</v>
      </c>
      <c r="B492" s="2">
        <v>43447</v>
      </c>
      <c r="C492" s="1">
        <v>260.05</v>
      </c>
      <c r="D492" s="1">
        <v>260.99</v>
      </c>
      <c r="E492" s="1">
        <v>257.70999999999998</v>
      </c>
      <c r="F492" s="1">
        <v>258.93</v>
      </c>
      <c r="G492" s="1">
        <f>testdata[[#This Row],[high]]-testdata[[#This Row],[low]]</f>
        <v>3.2800000000000296</v>
      </c>
      <c r="H492" s="1">
        <f>ABS(testdata[[#This Row],[high]]-F491)</f>
        <v>1.9800000000000182</v>
      </c>
      <c r="I492" s="1">
        <f>ABS(testdata[[#This Row],[low]]-F491)</f>
        <v>1.3000000000000114</v>
      </c>
      <c r="J492" s="1">
        <f>MAX(testdata[[#This Row],[H-L]:[|L-pC|]])</f>
        <v>3.2800000000000296</v>
      </c>
      <c r="K492" s="10">
        <f>(K491*20+testdata[[#This Row],[TR]])/21</f>
        <v>4.7536369506966976</v>
      </c>
      <c r="L492" s="1">
        <f>testdata[[#This Row],[close]]+Multiplier*testdata[[#This Row],[ATR]]</f>
        <v>273.1909108520901</v>
      </c>
      <c r="M492" s="1">
        <f>testdata[[#This Row],[close]]-Multiplier*testdata[[#This Row],[ATR]]</f>
        <v>244.66908914790992</v>
      </c>
      <c r="N492" s="1">
        <f>IF(OR(testdata[[#This Row],[UpperE]]&lt;N491,F491&gt;N491),testdata[[#This Row],[UpperE]],N491)</f>
        <v>271.36369352140832</v>
      </c>
      <c r="O492" s="1">
        <f>IF(OR(testdata[[#This Row],[LowerE]]&gt;O491,F491&lt;O491),testdata[[#This Row],[LowerE]],O491)</f>
        <v>244.66908914790992</v>
      </c>
      <c r="P492" s="7">
        <f>IF(S491=N491,testdata[[#This Row],[Upper]],testdata[[#This Row],[Lower]])</f>
        <v>271.36369352140832</v>
      </c>
      <c r="Q492" s="7">
        <f>IF(testdata[[#This Row],[AtrStop]]=testdata[[#This Row],[Upper]],testdata[[#This Row],[Upper]],NA())</f>
        <v>271.36369352140832</v>
      </c>
      <c r="R492" s="7" t="e">
        <f>IF(testdata[[#This Row],[AtrStop]]=testdata[[#This Row],[Lower]],testdata[[#This Row],[Lower]],NA())</f>
        <v>#N/A</v>
      </c>
      <c r="S492" s="19">
        <f>IF(testdata[[#This Row],[close]]&lt;=testdata[[#This Row],[STpot]],testdata[[#This Row],[Upper]],testdata[[#This Row],[Lower]])</f>
        <v>271.36369352140832</v>
      </c>
      <c r="U492" s="2">
        <v>43447</v>
      </c>
      <c r="V492" s="7">
        <v>271.36369352000003</v>
      </c>
      <c r="W492" s="7"/>
      <c r="X492" s="19">
        <v>271.36369352000003</v>
      </c>
      <c r="Y492" t="str">
        <f t="shared" si="7"/>
        <v/>
      </c>
    </row>
    <row r="493" spans="1:25" x14ac:dyDescent="0.25">
      <c r="A493" s="5">
        <v>491</v>
      </c>
      <c r="B493" s="2">
        <v>43448</v>
      </c>
      <c r="C493" s="1">
        <v>256.58</v>
      </c>
      <c r="D493" s="1">
        <v>257.62</v>
      </c>
      <c r="E493" s="1">
        <v>253.54</v>
      </c>
      <c r="F493" s="1">
        <v>254.15</v>
      </c>
      <c r="G493" s="1">
        <f>testdata[[#This Row],[high]]-testdata[[#This Row],[low]]</f>
        <v>4.0800000000000125</v>
      </c>
      <c r="H493" s="1">
        <f>ABS(testdata[[#This Row],[high]]-F492)</f>
        <v>1.3100000000000023</v>
      </c>
      <c r="I493" s="1">
        <f>ABS(testdata[[#This Row],[low]]-F492)</f>
        <v>5.3900000000000148</v>
      </c>
      <c r="J493" s="1">
        <f>MAX(testdata[[#This Row],[H-L]:[|L-pC|]])</f>
        <v>5.3900000000000148</v>
      </c>
      <c r="K493" s="10">
        <f>(K492*20+testdata[[#This Row],[TR]])/21</f>
        <v>4.7839399530444746</v>
      </c>
      <c r="L493" s="1">
        <f>testdata[[#This Row],[close]]+Multiplier*testdata[[#This Row],[ATR]]</f>
        <v>268.50181985913343</v>
      </c>
      <c r="M493" s="1">
        <f>testdata[[#This Row],[close]]-Multiplier*testdata[[#This Row],[ATR]]</f>
        <v>239.79818014086658</v>
      </c>
      <c r="N493" s="1">
        <f>IF(OR(testdata[[#This Row],[UpperE]]&lt;N492,F492&gt;N492),testdata[[#This Row],[UpperE]],N492)</f>
        <v>268.50181985913343</v>
      </c>
      <c r="O493" s="1">
        <f>IF(OR(testdata[[#This Row],[LowerE]]&gt;O492,F492&lt;O492),testdata[[#This Row],[LowerE]],O492)</f>
        <v>244.66908914790992</v>
      </c>
      <c r="P493" s="7">
        <f>IF(S492=N492,testdata[[#This Row],[Upper]],testdata[[#This Row],[Lower]])</f>
        <v>268.50181985913343</v>
      </c>
      <c r="Q493" s="7">
        <f>IF(testdata[[#This Row],[AtrStop]]=testdata[[#This Row],[Upper]],testdata[[#This Row],[Upper]],NA())</f>
        <v>268.50181985913343</v>
      </c>
      <c r="R493" s="7" t="e">
        <f>IF(testdata[[#This Row],[AtrStop]]=testdata[[#This Row],[Lower]],testdata[[#This Row],[Lower]],NA())</f>
        <v>#N/A</v>
      </c>
      <c r="S493" s="19">
        <f>IF(testdata[[#This Row],[close]]&lt;=testdata[[#This Row],[STpot]],testdata[[#This Row],[Upper]],testdata[[#This Row],[Lower]])</f>
        <v>268.50181985913343</v>
      </c>
      <c r="U493" s="2">
        <v>43448</v>
      </c>
      <c r="V493" s="7">
        <v>268.50181986000001</v>
      </c>
      <c r="W493" s="7"/>
      <c r="X493" s="19">
        <v>268.50181986000001</v>
      </c>
      <c r="Y493" t="str">
        <f t="shared" si="7"/>
        <v/>
      </c>
    </row>
    <row r="494" spans="1:25" x14ac:dyDescent="0.25">
      <c r="A494" s="5">
        <v>492</v>
      </c>
      <c r="B494" s="2">
        <v>43451</v>
      </c>
      <c r="C494" s="1">
        <v>253.1</v>
      </c>
      <c r="D494" s="1">
        <v>254.32</v>
      </c>
      <c r="E494" s="1">
        <v>247.37</v>
      </c>
      <c r="F494" s="1">
        <v>249.16</v>
      </c>
      <c r="G494" s="1">
        <f>testdata[[#This Row],[high]]-testdata[[#This Row],[low]]</f>
        <v>6.9499999999999886</v>
      </c>
      <c r="H494" s="1">
        <f>ABS(testdata[[#This Row],[high]]-F493)</f>
        <v>0.16999999999998749</v>
      </c>
      <c r="I494" s="1">
        <f>ABS(testdata[[#This Row],[low]]-F493)</f>
        <v>6.7800000000000011</v>
      </c>
      <c r="J494" s="1">
        <f>MAX(testdata[[#This Row],[H-L]:[|L-pC|]])</f>
        <v>6.9499999999999886</v>
      </c>
      <c r="K494" s="10">
        <f>(K493*20+testdata[[#This Row],[TR]])/21</f>
        <v>4.887085669566166</v>
      </c>
      <c r="L494" s="1">
        <f>testdata[[#This Row],[close]]+Multiplier*testdata[[#This Row],[ATR]]</f>
        <v>263.82125700869847</v>
      </c>
      <c r="M494" s="1">
        <f>testdata[[#This Row],[close]]-Multiplier*testdata[[#This Row],[ATR]]</f>
        <v>234.4987429913015</v>
      </c>
      <c r="N494" s="1">
        <f>IF(OR(testdata[[#This Row],[UpperE]]&lt;N493,F493&gt;N493),testdata[[#This Row],[UpperE]],N493)</f>
        <v>263.82125700869847</v>
      </c>
      <c r="O494" s="1">
        <f>IF(OR(testdata[[#This Row],[LowerE]]&gt;O493,F493&lt;O493),testdata[[#This Row],[LowerE]],O493)</f>
        <v>244.66908914790992</v>
      </c>
      <c r="P494" s="7">
        <f>IF(S493=N493,testdata[[#This Row],[Upper]],testdata[[#This Row],[Lower]])</f>
        <v>263.82125700869847</v>
      </c>
      <c r="Q494" s="7">
        <f>IF(testdata[[#This Row],[AtrStop]]=testdata[[#This Row],[Upper]],testdata[[#This Row],[Upper]],NA())</f>
        <v>263.82125700869847</v>
      </c>
      <c r="R494" s="7" t="e">
        <f>IF(testdata[[#This Row],[AtrStop]]=testdata[[#This Row],[Lower]],testdata[[#This Row],[Lower]],NA())</f>
        <v>#N/A</v>
      </c>
      <c r="S494" s="19">
        <f>IF(testdata[[#This Row],[close]]&lt;=testdata[[#This Row],[STpot]],testdata[[#This Row],[Upper]],testdata[[#This Row],[Lower]])</f>
        <v>263.82125700869847</v>
      </c>
      <c r="U494" s="2">
        <v>43451</v>
      </c>
      <c r="V494" s="7">
        <v>263.82125701000001</v>
      </c>
      <c r="W494" s="7"/>
      <c r="X494" s="19">
        <v>263.82125701000001</v>
      </c>
      <c r="Y494" t="str">
        <f t="shared" si="7"/>
        <v/>
      </c>
    </row>
    <row r="495" spans="1:25" x14ac:dyDescent="0.25">
      <c r="A495" s="5">
        <v>493</v>
      </c>
      <c r="B495" s="2">
        <v>43452</v>
      </c>
      <c r="C495" s="1">
        <v>250.95</v>
      </c>
      <c r="D495" s="1">
        <v>251.69</v>
      </c>
      <c r="E495" s="1">
        <v>247.13</v>
      </c>
      <c r="F495" s="1">
        <v>248.89</v>
      </c>
      <c r="G495" s="1">
        <f>testdata[[#This Row],[high]]-testdata[[#This Row],[low]]</f>
        <v>4.5600000000000023</v>
      </c>
      <c r="H495" s="1">
        <f>ABS(testdata[[#This Row],[high]]-F494)</f>
        <v>2.5300000000000011</v>
      </c>
      <c r="I495" s="1">
        <f>ABS(testdata[[#This Row],[low]]-F494)</f>
        <v>2.0300000000000011</v>
      </c>
      <c r="J495" s="1">
        <f>MAX(testdata[[#This Row],[H-L]:[|L-pC|]])</f>
        <v>4.5600000000000023</v>
      </c>
      <c r="K495" s="10">
        <f>(K494*20+testdata[[#This Row],[TR]])/21</f>
        <v>4.871510161491587</v>
      </c>
      <c r="L495" s="1">
        <f>testdata[[#This Row],[close]]+Multiplier*testdata[[#This Row],[ATR]]</f>
        <v>263.50453048447474</v>
      </c>
      <c r="M495" s="1">
        <f>testdata[[#This Row],[close]]-Multiplier*testdata[[#This Row],[ATR]]</f>
        <v>234.27546951552523</v>
      </c>
      <c r="N495" s="1">
        <f>IF(OR(testdata[[#This Row],[UpperE]]&lt;N494,F494&gt;N494),testdata[[#This Row],[UpperE]],N494)</f>
        <v>263.50453048447474</v>
      </c>
      <c r="O495" s="1">
        <f>IF(OR(testdata[[#This Row],[LowerE]]&gt;O494,F494&lt;O494),testdata[[#This Row],[LowerE]],O494)</f>
        <v>244.66908914790992</v>
      </c>
      <c r="P495" s="7">
        <f>IF(S494=N494,testdata[[#This Row],[Upper]],testdata[[#This Row],[Lower]])</f>
        <v>263.50453048447474</v>
      </c>
      <c r="Q495" s="7">
        <f>IF(testdata[[#This Row],[AtrStop]]=testdata[[#This Row],[Upper]],testdata[[#This Row],[Upper]],NA())</f>
        <v>263.50453048447474</v>
      </c>
      <c r="R495" s="7" t="e">
        <f>IF(testdata[[#This Row],[AtrStop]]=testdata[[#This Row],[Lower]],testdata[[#This Row],[Lower]],NA())</f>
        <v>#N/A</v>
      </c>
      <c r="S495" s="19">
        <f>IF(testdata[[#This Row],[close]]&lt;=testdata[[#This Row],[STpot]],testdata[[#This Row],[Upper]],testdata[[#This Row],[Lower]])</f>
        <v>263.50453048447474</v>
      </c>
      <c r="U495" s="2">
        <v>43452</v>
      </c>
      <c r="V495" s="7">
        <v>263.50453048000003</v>
      </c>
      <c r="W495" s="7"/>
      <c r="X495" s="19">
        <v>263.50453048000003</v>
      </c>
      <c r="Y495" t="str">
        <f t="shared" si="7"/>
        <v/>
      </c>
    </row>
    <row r="496" spans="1:25" x14ac:dyDescent="0.25">
      <c r="A496" s="5">
        <v>494</v>
      </c>
      <c r="B496" s="2">
        <v>43453</v>
      </c>
      <c r="C496" s="1">
        <v>248.97</v>
      </c>
      <c r="D496" s="1">
        <v>253.1</v>
      </c>
      <c r="E496" s="1">
        <v>243.3</v>
      </c>
      <c r="F496" s="1">
        <v>245.16</v>
      </c>
      <c r="G496" s="1">
        <f>testdata[[#This Row],[high]]-testdata[[#This Row],[low]]</f>
        <v>9.7999999999999829</v>
      </c>
      <c r="H496" s="1">
        <f>ABS(testdata[[#This Row],[high]]-F495)</f>
        <v>4.210000000000008</v>
      </c>
      <c r="I496" s="1">
        <f>ABS(testdata[[#This Row],[low]]-F495)</f>
        <v>5.589999999999975</v>
      </c>
      <c r="J496" s="1">
        <f>MAX(testdata[[#This Row],[H-L]:[|L-pC|]])</f>
        <v>9.7999999999999829</v>
      </c>
      <c r="K496" s="10">
        <f>(K495*20+testdata[[#This Row],[TR]])/21</f>
        <v>5.1062001538015105</v>
      </c>
      <c r="L496" s="1">
        <f>testdata[[#This Row],[close]]+Multiplier*testdata[[#This Row],[ATR]]</f>
        <v>260.47860046140454</v>
      </c>
      <c r="M496" s="1">
        <f>testdata[[#This Row],[close]]-Multiplier*testdata[[#This Row],[ATR]]</f>
        <v>229.84139953859545</v>
      </c>
      <c r="N496" s="1">
        <f>IF(OR(testdata[[#This Row],[UpperE]]&lt;N495,F495&gt;N495),testdata[[#This Row],[UpperE]],N495)</f>
        <v>260.47860046140454</v>
      </c>
      <c r="O496" s="1">
        <f>IF(OR(testdata[[#This Row],[LowerE]]&gt;O495,F495&lt;O495),testdata[[#This Row],[LowerE]],O495)</f>
        <v>244.66908914790992</v>
      </c>
      <c r="P496" s="7">
        <f>IF(S495=N495,testdata[[#This Row],[Upper]],testdata[[#This Row],[Lower]])</f>
        <v>260.47860046140454</v>
      </c>
      <c r="Q496" s="7">
        <f>IF(testdata[[#This Row],[AtrStop]]=testdata[[#This Row],[Upper]],testdata[[#This Row],[Upper]],NA())</f>
        <v>260.47860046140454</v>
      </c>
      <c r="R496" s="7" t="e">
        <f>IF(testdata[[#This Row],[AtrStop]]=testdata[[#This Row],[Lower]],testdata[[#This Row],[Lower]],NA())</f>
        <v>#N/A</v>
      </c>
      <c r="S496" s="19">
        <f>IF(testdata[[#This Row],[close]]&lt;=testdata[[#This Row],[STpot]],testdata[[#This Row],[Upper]],testdata[[#This Row],[Lower]])</f>
        <v>260.47860046140454</v>
      </c>
      <c r="U496" s="2">
        <v>43453</v>
      </c>
      <c r="V496" s="7">
        <v>260.47860046</v>
      </c>
      <c r="W496" s="7"/>
      <c r="X496" s="19">
        <v>260.47860046</v>
      </c>
      <c r="Y496" t="str">
        <f t="shared" si="7"/>
        <v/>
      </c>
    </row>
    <row r="497" spans="1:25" x14ac:dyDescent="0.25">
      <c r="A497" s="5">
        <v>495</v>
      </c>
      <c r="B497" s="2">
        <v>43454</v>
      </c>
      <c r="C497" s="1">
        <v>243.79</v>
      </c>
      <c r="D497" s="1">
        <v>245.51</v>
      </c>
      <c r="E497" s="1">
        <v>238.71</v>
      </c>
      <c r="F497" s="1">
        <v>241.17</v>
      </c>
      <c r="G497" s="1">
        <f>testdata[[#This Row],[high]]-testdata[[#This Row],[low]]</f>
        <v>6.7999999999999829</v>
      </c>
      <c r="H497" s="1">
        <f>ABS(testdata[[#This Row],[high]]-F496)</f>
        <v>0.34999999999999432</v>
      </c>
      <c r="I497" s="1">
        <f>ABS(testdata[[#This Row],[low]]-F496)</f>
        <v>6.4499999999999886</v>
      </c>
      <c r="J497" s="1">
        <f>MAX(testdata[[#This Row],[H-L]:[|L-pC|]])</f>
        <v>6.7999999999999829</v>
      </c>
      <c r="K497" s="10">
        <f>(K496*20+testdata[[#This Row],[TR]])/21</f>
        <v>5.1868572893347711</v>
      </c>
      <c r="L497" s="1">
        <f>testdata[[#This Row],[close]]+Multiplier*testdata[[#This Row],[ATR]]</f>
        <v>256.73057186800429</v>
      </c>
      <c r="M497" s="1">
        <f>testdata[[#This Row],[close]]-Multiplier*testdata[[#This Row],[ATR]]</f>
        <v>225.60942813199568</v>
      </c>
      <c r="N497" s="1">
        <f>IF(OR(testdata[[#This Row],[UpperE]]&lt;N496,F496&gt;N496),testdata[[#This Row],[UpperE]],N496)</f>
        <v>256.73057186800429</v>
      </c>
      <c r="O497" s="1">
        <f>IF(OR(testdata[[#This Row],[LowerE]]&gt;O496,F496&lt;O496),testdata[[#This Row],[LowerE]],O496)</f>
        <v>244.66908914790992</v>
      </c>
      <c r="P497" s="7">
        <f>IF(S496=N496,testdata[[#This Row],[Upper]],testdata[[#This Row],[Lower]])</f>
        <v>256.73057186800429</v>
      </c>
      <c r="Q497" s="7">
        <f>IF(testdata[[#This Row],[AtrStop]]=testdata[[#This Row],[Upper]],testdata[[#This Row],[Upper]],NA())</f>
        <v>256.73057186800429</v>
      </c>
      <c r="R497" s="7" t="e">
        <f>IF(testdata[[#This Row],[AtrStop]]=testdata[[#This Row],[Lower]],testdata[[#This Row],[Lower]],NA())</f>
        <v>#N/A</v>
      </c>
      <c r="S497" s="19">
        <f>IF(testdata[[#This Row],[close]]&lt;=testdata[[#This Row],[STpot]],testdata[[#This Row],[Upper]],testdata[[#This Row],[Lower]])</f>
        <v>256.73057186800429</v>
      </c>
      <c r="U497" s="2">
        <v>43454</v>
      </c>
      <c r="V497" s="7">
        <v>256.73057187000001</v>
      </c>
      <c r="W497" s="7"/>
      <c r="X497" s="19">
        <v>256.73057187000001</v>
      </c>
      <c r="Y497" t="str">
        <f t="shared" si="7"/>
        <v/>
      </c>
    </row>
    <row r="498" spans="1:25" x14ac:dyDescent="0.25">
      <c r="A498" s="5">
        <v>496</v>
      </c>
      <c r="B498" s="2">
        <v>43455</v>
      </c>
      <c r="C498" s="1">
        <v>242.16</v>
      </c>
      <c r="D498" s="1">
        <v>245.07</v>
      </c>
      <c r="E498" s="1">
        <v>235.52</v>
      </c>
      <c r="F498" s="1">
        <v>236.23</v>
      </c>
      <c r="G498" s="1">
        <f>testdata[[#This Row],[high]]-testdata[[#This Row],[low]]</f>
        <v>9.5499999999999829</v>
      </c>
      <c r="H498" s="1">
        <f>ABS(testdata[[#This Row],[high]]-F497)</f>
        <v>3.9000000000000057</v>
      </c>
      <c r="I498" s="1">
        <f>ABS(testdata[[#This Row],[low]]-F497)</f>
        <v>5.6499999999999773</v>
      </c>
      <c r="J498" s="1">
        <f>MAX(testdata[[#This Row],[H-L]:[|L-pC|]])</f>
        <v>9.5499999999999829</v>
      </c>
      <c r="K498" s="10">
        <f>(K497*20+testdata[[#This Row],[TR]])/21</f>
        <v>5.3946259898426385</v>
      </c>
      <c r="L498" s="1">
        <f>testdata[[#This Row],[close]]+Multiplier*testdata[[#This Row],[ATR]]</f>
        <v>252.4138779695279</v>
      </c>
      <c r="M498" s="1">
        <f>testdata[[#This Row],[close]]-Multiplier*testdata[[#This Row],[ATR]]</f>
        <v>220.04612203047208</v>
      </c>
      <c r="N498" s="1">
        <f>IF(OR(testdata[[#This Row],[UpperE]]&lt;N497,F497&gt;N497),testdata[[#This Row],[UpperE]],N497)</f>
        <v>252.4138779695279</v>
      </c>
      <c r="O498" s="1">
        <f>IF(OR(testdata[[#This Row],[LowerE]]&gt;O497,F497&lt;O497),testdata[[#This Row],[LowerE]],O497)</f>
        <v>220.04612203047208</v>
      </c>
      <c r="P498" s="7">
        <f>IF(S497=N497,testdata[[#This Row],[Upper]],testdata[[#This Row],[Lower]])</f>
        <v>252.4138779695279</v>
      </c>
      <c r="Q498" s="7">
        <f>IF(testdata[[#This Row],[AtrStop]]=testdata[[#This Row],[Upper]],testdata[[#This Row],[Upper]],NA())</f>
        <v>252.4138779695279</v>
      </c>
      <c r="R498" s="7" t="e">
        <f>IF(testdata[[#This Row],[AtrStop]]=testdata[[#This Row],[Lower]],testdata[[#This Row],[Lower]],NA())</f>
        <v>#N/A</v>
      </c>
      <c r="S498" s="19">
        <f>IF(testdata[[#This Row],[close]]&lt;=testdata[[#This Row],[STpot]],testdata[[#This Row],[Upper]],testdata[[#This Row],[Lower]])</f>
        <v>252.4138779695279</v>
      </c>
      <c r="U498" s="2">
        <v>43455</v>
      </c>
      <c r="V498" s="7">
        <v>252.41387796999999</v>
      </c>
      <c r="W498" s="7"/>
      <c r="X498" s="19">
        <v>252.41387796999999</v>
      </c>
      <c r="Y498" t="str">
        <f t="shared" si="7"/>
        <v/>
      </c>
    </row>
    <row r="499" spans="1:25" x14ac:dyDescent="0.25">
      <c r="A499" s="5">
        <v>497</v>
      </c>
      <c r="B499" s="2">
        <v>43458</v>
      </c>
      <c r="C499" s="1">
        <v>234.6</v>
      </c>
      <c r="D499" s="1">
        <v>236.36</v>
      </c>
      <c r="E499" s="1">
        <v>229.92</v>
      </c>
      <c r="F499" s="1">
        <v>229.99</v>
      </c>
      <c r="G499" s="1">
        <f>testdata[[#This Row],[high]]-testdata[[#This Row],[low]]</f>
        <v>6.4400000000000261</v>
      </c>
      <c r="H499" s="1">
        <f>ABS(testdata[[#This Row],[high]]-F498)</f>
        <v>0.13000000000002387</v>
      </c>
      <c r="I499" s="1">
        <f>ABS(testdata[[#This Row],[low]]-F498)</f>
        <v>6.3100000000000023</v>
      </c>
      <c r="J499" s="1">
        <f>MAX(testdata[[#This Row],[H-L]:[|L-pC|]])</f>
        <v>6.4400000000000261</v>
      </c>
      <c r="K499" s="10">
        <f>(K498*20+testdata[[#This Row],[TR]])/21</f>
        <v>5.4444057046120378</v>
      </c>
      <c r="L499" s="1">
        <f>testdata[[#This Row],[close]]+Multiplier*testdata[[#This Row],[ATR]]</f>
        <v>246.32321711383611</v>
      </c>
      <c r="M499" s="1">
        <f>testdata[[#This Row],[close]]-Multiplier*testdata[[#This Row],[ATR]]</f>
        <v>213.65678288616391</v>
      </c>
      <c r="N499" s="1">
        <f>IF(OR(testdata[[#This Row],[UpperE]]&lt;N498,F498&gt;N498),testdata[[#This Row],[UpperE]],N498)</f>
        <v>246.32321711383611</v>
      </c>
      <c r="O499" s="1">
        <f>IF(OR(testdata[[#This Row],[LowerE]]&gt;O498,F498&lt;O498),testdata[[#This Row],[LowerE]],O498)</f>
        <v>220.04612203047208</v>
      </c>
      <c r="P499" s="7">
        <f>IF(S498=N498,testdata[[#This Row],[Upper]],testdata[[#This Row],[Lower]])</f>
        <v>246.32321711383611</v>
      </c>
      <c r="Q499" s="7">
        <f>IF(testdata[[#This Row],[AtrStop]]=testdata[[#This Row],[Upper]],testdata[[#This Row],[Upper]],NA())</f>
        <v>246.32321711383611</v>
      </c>
      <c r="R499" s="7" t="e">
        <f>IF(testdata[[#This Row],[AtrStop]]=testdata[[#This Row],[Lower]],testdata[[#This Row],[Lower]],NA())</f>
        <v>#N/A</v>
      </c>
      <c r="S499" s="19">
        <f>IF(testdata[[#This Row],[close]]&lt;=testdata[[#This Row],[STpot]],testdata[[#This Row],[Upper]],testdata[[#This Row],[Lower]])</f>
        <v>246.32321711383611</v>
      </c>
      <c r="U499" s="2">
        <v>43458</v>
      </c>
      <c r="V499" s="7">
        <v>246.32321711</v>
      </c>
      <c r="W499" s="7"/>
      <c r="X499" s="19">
        <v>246.32321711</v>
      </c>
      <c r="Y499" t="str">
        <f t="shared" si="7"/>
        <v/>
      </c>
    </row>
    <row r="500" spans="1:25" x14ac:dyDescent="0.25">
      <c r="A500" s="5">
        <v>498</v>
      </c>
      <c r="B500" s="2">
        <v>43460</v>
      </c>
      <c r="C500" s="1">
        <v>231.59</v>
      </c>
      <c r="D500" s="1">
        <v>241.61</v>
      </c>
      <c r="E500" s="1">
        <v>229.42</v>
      </c>
      <c r="F500" s="1">
        <v>241.61</v>
      </c>
      <c r="G500" s="1">
        <f>testdata[[#This Row],[high]]-testdata[[#This Row],[low]]</f>
        <v>12.190000000000026</v>
      </c>
      <c r="H500" s="1">
        <f>ABS(testdata[[#This Row],[high]]-F499)</f>
        <v>11.620000000000005</v>
      </c>
      <c r="I500" s="1">
        <f>ABS(testdata[[#This Row],[low]]-F499)</f>
        <v>0.5700000000000216</v>
      </c>
      <c r="J500" s="1">
        <f>MAX(testdata[[#This Row],[H-L]:[|L-pC|]])</f>
        <v>12.190000000000026</v>
      </c>
      <c r="K500" s="10">
        <f>(K499*20+testdata[[#This Row],[TR]])/21</f>
        <v>5.7656244805828942</v>
      </c>
      <c r="L500" s="1">
        <f>testdata[[#This Row],[close]]+Multiplier*testdata[[#This Row],[ATR]]</f>
        <v>258.9068734417487</v>
      </c>
      <c r="M500" s="1">
        <f>testdata[[#This Row],[close]]-Multiplier*testdata[[#This Row],[ATR]]</f>
        <v>224.31312655825133</v>
      </c>
      <c r="N500" s="1">
        <f>IF(OR(testdata[[#This Row],[UpperE]]&lt;N499,F499&gt;N499),testdata[[#This Row],[UpperE]],N499)</f>
        <v>246.32321711383611</v>
      </c>
      <c r="O500" s="1">
        <f>IF(OR(testdata[[#This Row],[LowerE]]&gt;O499,F499&lt;O499),testdata[[#This Row],[LowerE]],O499)</f>
        <v>224.31312655825133</v>
      </c>
      <c r="P500" s="7">
        <f>IF(S499=N499,testdata[[#This Row],[Upper]],testdata[[#This Row],[Lower]])</f>
        <v>246.32321711383611</v>
      </c>
      <c r="Q500" s="7">
        <f>IF(testdata[[#This Row],[AtrStop]]=testdata[[#This Row],[Upper]],testdata[[#This Row],[Upper]],NA())</f>
        <v>246.32321711383611</v>
      </c>
      <c r="R500" s="7" t="e">
        <f>IF(testdata[[#This Row],[AtrStop]]=testdata[[#This Row],[Lower]],testdata[[#This Row],[Lower]],NA())</f>
        <v>#N/A</v>
      </c>
      <c r="S500" s="19">
        <f>IF(testdata[[#This Row],[close]]&lt;=testdata[[#This Row],[STpot]],testdata[[#This Row],[Upper]],testdata[[#This Row],[Lower]])</f>
        <v>246.32321711383611</v>
      </c>
      <c r="U500" s="2">
        <v>43460</v>
      </c>
      <c r="V500" s="7">
        <v>246.32321711</v>
      </c>
      <c r="W500" s="7"/>
      <c r="X500" s="19">
        <v>246.32321711</v>
      </c>
      <c r="Y500" t="str">
        <f t="shared" si="7"/>
        <v/>
      </c>
    </row>
    <row r="501" spans="1:25" x14ac:dyDescent="0.25">
      <c r="A501" s="5">
        <v>499</v>
      </c>
      <c r="B501" s="2">
        <v>43461</v>
      </c>
      <c r="C501" s="1">
        <v>238.06</v>
      </c>
      <c r="D501" s="1">
        <v>243.68</v>
      </c>
      <c r="E501" s="1">
        <v>234.52</v>
      </c>
      <c r="F501" s="1">
        <v>243.46</v>
      </c>
      <c r="G501" s="1">
        <f>testdata[[#This Row],[high]]-testdata[[#This Row],[low]]</f>
        <v>9.1599999999999966</v>
      </c>
      <c r="H501" s="1">
        <f>ABS(testdata[[#This Row],[high]]-F500)</f>
        <v>2.0699999999999932</v>
      </c>
      <c r="I501" s="1">
        <f>ABS(testdata[[#This Row],[low]]-F500)</f>
        <v>7.0900000000000034</v>
      </c>
      <c r="J501" s="1">
        <f>MAX(testdata[[#This Row],[H-L]:[|L-pC|]])</f>
        <v>9.1599999999999966</v>
      </c>
      <c r="K501" s="10">
        <f>(K500*20+testdata[[#This Row],[TR]])/21</f>
        <v>5.9272614100789465</v>
      </c>
      <c r="L501" s="1">
        <f>testdata[[#This Row],[close]]+Multiplier*testdata[[#This Row],[ATR]]</f>
        <v>261.24178423023682</v>
      </c>
      <c r="M501" s="1">
        <f>testdata[[#This Row],[close]]-Multiplier*testdata[[#This Row],[ATR]]</f>
        <v>225.67821576976317</v>
      </c>
      <c r="N501" s="1">
        <f>IF(OR(testdata[[#This Row],[UpperE]]&lt;N500,F500&gt;N500),testdata[[#This Row],[UpperE]],N500)</f>
        <v>246.32321711383611</v>
      </c>
      <c r="O501" s="1">
        <f>IF(OR(testdata[[#This Row],[LowerE]]&gt;O500,F500&lt;O500),testdata[[#This Row],[LowerE]],O500)</f>
        <v>225.67821576976317</v>
      </c>
      <c r="P501" s="7">
        <f>IF(S500=N500,testdata[[#This Row],[Upper]],testdata[[#This Row],[Lower]])</f>
        <v>246.32321711383611</v>
      </c>
      <c r="Q501" s="7">
        <f>IF(testdata[[#This Row],[AtrStop]]=testdata[[#This Row],[Upper]],testdata[[#This Row],[Upper]],NA())</f>
        <v>246.32321711383611</v>
      </c>
      <c r="R501" s="7" t="e">
        <f>IF(testdata[[#This Row],[AtrStop]]=testdata[[#This Row],[Lower]],testdata[[#This Row],[Lower]],NA())</f>
        <v>#N/A</v>
      </c>
      <c r="S501" s="19">
        <f>IF(testdata[[#This Row],[close]]&lt;=testdata[[#This Row],[STpot]],testdata[[#This Row],[Upper]],testdata[[#This Row],[Lower]])</f>
        <v>246.32321711383611</v>
      </c>
      <c r="U501" s="2">
        <v>43461</v>
      </c>
      <c r="V501" s="7">
        <v>246.32321711</v>
      </c>
      <c r="W501" s="7"/>
      <c r="X501" s="19">
        <v>246.32321711</v>
      </c>
      <c r="Y501" t="str">
        <f t="shared" si="7"/>
        <v/>
      </c>
    </row>
    <row r="502" spans="1:25" x14ac:dyDescent="0.25">
      <c r="A502" s="5">
        <v>500</v>
      </c>
      <c r="B502" s="2">
        <v>43462</v>
      </c>
      <c r="C502" s="1">
        <v>244.94</v>
      </c>
      <c r="D502" s="1">
        <v>246.73</v>
      </c>
      <c r="E502" s="1">
        <v>241.87</v>
      </c>
      <c r="F502" s="1">
        <v>243.15</v>
      </c>
      <c r="G502" s="1">
        <f>testdata[[#This Row],[high]]-testdata[[#This Row],[low]]</f>
        <v>4.8599999999999852</v>
      </c>
      <c r="H502" s="1">
        <f>ABS(testdata[[#This Row],[high]]-F501)</f>
        <v>3.2699999999999818</v>
      </c>
      <c r="I502" s="1">
        <f>ABS(testdata[[#This Row],[low]]-F501)</f>
        <v>1.5900000000000034</v>
      </c>
      <c r="J502" s="1">
        <f>MAX(testdata[[#This Row],[H-L]:[|L-pC|]])</f>
        <v>4.8599999999999852</v>
      </c>
      <c r="K502" s="10">
        <f>(K501*20+testdata[[#This Row],[TR]])/21</f>
        <v>5.8764394381704248</v>
      </c>
      <c r="L502" s="1">
        <f>testdata[[#This Row],[close]]+Multiplier*testdata[[#This Row],[ATR]]</f>
        <v>260.77931831451127</v>
      </c>
      <c r="M502" s="1">
        <f>testdata[[#This Row],[close]]-Multiplier*testdata[[#This Row],[ATR]]</f>
        <v>225.52068168548874</v>
      </c>
      <c r="N502" s="1">
        <f>IF(OR(testdata[[#This Row],[UpperE]]&lt;N501,F501&gt;N501),testdata[[#This Row],[UpperE]],N501)</f>
        <v>246.32321711383611</v>
      </c>
      <c r="O502" s="1">
        <f>IF(OR(testdata[[#This Row],[LowerE]]&gt;O501,F501&lt;O501),testdata[[#This Row],[LowerE]],O501)</f>
        <v>225.67821576976317</v>
      </c>
      <c r="P502" s="7">
        <f>IF(S501=N501,testdata[[#This Row],[Upper]],testdata[[#This Row],[Lower]])</f>
        <v>246.32321711383611</v>
      </c>
      <c r="Q502" s="7">
        <f>IF(testdata[[#This Row],[AtrStop]]=testdata[[#This Row],[Upper]],testdata[[#This Row],[Upper]],NA())</f>
        <v>246.32321711383611</v>
      </c>
      <c r="R502" s="7" t="e">
        <f>IF(testdata[[#This Row],[AtrStop]]=testdata[[#This Row],[Lower]],testdata[[#This Row],[Lower]],NA())</f>
        <v>#N/A</v>
      </c>
      <c r="S502" s="19">
        <f>IF(testdata[[#This Row],[close]]&lt;=testdata[[#This Row],[STpot]],testdata[[#This Row],[Upper]],testdata[[#This Row],[Lower]])</f>
        <v>246.32321711383611</v>
      </c>
      <c r="U502" s="2">
        <v>43462</v>
      </c>
      <c r="V502" s="7">
        <v>246.32321711</v>
      </c>
      <c r="W502" s="7"/>
      <c r="X502" s="19">
        <v>246.32321711</v>
      </c>
      <c r="Y502" t="str">
        <f t="shared" si="7"/>
        <v/>
      </c>
    </row>
    <row r="503" spans="1:25" x14ac:dyDescent="0.25">
      <c r="A503" s="5">
        <v>501</v>
      </c>
      <c r="B503" s="2">
        <v>43465</v>
      </c>
      <c r="C503" s="1">
        <v>244.92</v>
      </c>
      <c r="D503" s="1">
        <v>245.54</v>
      </c>
      <c r="E503" s="1">
        <v>242.87</v>
      </c>
      <c r="F503" s="1">
        <v>245.28</v>
      </c>
      <c r="G503" s="1">
        <f>testdata[[#This Row],[high]]-testdata[[#This Row],[low]]</f>
        <v>2.6699999999999875</v>
      </c>
      <c r="H503" s="1">
        <f>ABS(testdata[[#This Row],[high]]-F502)</f>
        <v>2.3899999999999864</v>
      </c>
      <c r="I503" s="1">
        <f>ABS(testdata[[#This Row],[low]]-F502)</f>
        <v>0.28000000000000114</v>
      </c>
      <c r="J503" s="1">
        <f>MAX(testdata[[#This Row],[H-L]:[|L-pC|]])</f>
        <v>2.6699999999999875</v>
      </c>
      <c r="K503" s="10">
        <f>(K502*20+testdata[[#This Row],[TR]])/21</f>
        <v>5.7237518458765946</v>
      </c>
      <c r="L503" s="1">
        <f>testdata[[#This Row],[close]]+Multiplier*testdata[[#This Row],[ATR]]</f>
        <v>262.45125553762978</v>
      </c>
      <c r="M503" s="1">
        <f>testdata[[#This Row],[close]]-Multiplier*testdata[[#This Row],[ATR]]</f>
        <v>228.10874446237023</v>
      </c>
      <c r="N503" s="1">
        <f>IF(OR(testdata[[#This Row],[UpperE]]&lt;N502,F502&gt;N502),testdata[[#This Row],[UpperE]],N502)</f>
        <v>246.32321711383611</v>
      </c>
      <c r="O503" s="1">
        <f>IF(OR(testdata[[#This Row],[LowerE]]&gt;O502,F502&lt;O502),testdata[[#This Row],[LowerE]],O502)</f>
        <v>228.10874446237023</v>
      </c>
      <c r="P503" s="7">
        <f>IF(S502=N502,testdata[[#This Row],[Upper]],testdata[[#This Row],[Lower]])</f>
        <v>246.32321711383611</v>
      </c>
      <c r="Q503" s="7">
        <f>IF(testdata[[#This Row],[AtrStop]]=testdata[[#This Row],[Upper]],testdata[[#This Row],[Upper]],NA())</f>
        <v>246.32321711383611</v>
      </c>
      <c r="R503" s="7" t="e">
        <f>IF(testdata[[#This Row],[AtrStop]]=testdata[[#This Row],[Lower]],testdata[[#This Row],[Lower]],NA())</f>
        <v>#N/A</v>
      </c>
      <c r="S503" s="19">
        <f>IF(testdata[[#This Row],[close]]&lt;=testdata[[#This Row],[STpot]],testdata[[#This Row],[Upper]],testdata[[#This Row],[Lower]])</f>
        <v>246.32321711383611</v>
      </c>
      <c r="U503" s="2">
        <v>43465</v>
      </c>
      <c r="V503" s="7">
        <v>246.32321711</v>
      </c>
      <c r="W503" s="7"/>
      <c r="X503" s="19">
        <v>246.32321711</v>
      </c>
      <c r="Y503" t="str">
        <f t="shared" si="7"/>
        <v/>
      </c>
    </row>
  </sheetData>
  <phoneticPr fontId="18" type="noConversion"/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B82D5-606F-4D47-83E1-90E092211A5A}">
  <dimension ref="A1:Y503"/>
  <sheetViews>
    <sheetView tabSelected="1" workbookViewId="0">
      <selection activeCell="U2" sqref="U2"/>
    </sheetView>
  </sheetViews>
  <sheetFormatPr defaultRowHeight="15" x14ac:dyDescent="0.25"/>
  <cols>
    <col min="1" max="1" width="4" style="3" bestFit="1" customWidth="1"/>
    <col min="2" max="2" width="8.7109375" style="2" bestFit="1" customWidth="1"/>
    <col min="3" max="6" width="9" style="1" bestFit="1" customWidth="1"/>
    <col min="7" max="9" width="7.85546875" customWidth="1"/>
    <col min="10" max="10" width="7.85546875" style="12" customWidth="1"/>
    <col min="11" max="11" width="7.85546875" style="11" customWidth="1"/>
    <col min="12" max="15" width="8.7109375" style="12" customWidth="1"/>
    <col min="16" max="18" width="11" style="8" bestFit="1" customWidth="1"/>
    <col min="19" max="19" width="15.140625" style="20" bestFit="1" customWidth="1"/>
    <col min="20" max="20" width="8.85546875" style="3" bestFit="1" customWidth="1"/>
    <col min="21" max="21" width="10.140625" customWidth="1"/>
    <col min="22" max="22" width="10.7109375" style="2" customWidth="1"/>
    <col min="23" max="23" width="10.7109375" style="3" customWidth="1"/>
    <col min="24" max="24" width="15.140625" style="22" bestFit="1" customWidth="1"/>
    <col min="25" max="25" width="7.28515625" style="3" bestFit="1" customWidth="1"/>
  </cols>
  <sheetData>
    <row r="1" spans="1:25" x14ac:dyDescent="0.25">
      <c r="A1" s="5" t="s">
        <v>18</v>
      </c>
      <c r="B1" s="2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9" t="s">
        <v>9</v>
      </c>
      <c r="L1" s="4" t="s">
        <v>11</v>
      </c>
      <c r="M1" s="4" t="s">
        <v>12</v>
      </c>
      <c r="N1" s="4" t="s">
        <v>13</v>
      </c>
      <c r="O1" s="4" t="s">
        <v>14</v>
      </c>
      <c r="P1" s="6" t="s">
        <v>17</v>
      </c>
      <c r="Q1" s="6" t="s">
        <v>19</v>
      </c>
      <c r="R1" s="6" t="s">
        <v>20</v>
      </c>
      <c r="S1" s="18" t="s">
        <v>21</v>
      </c>
      <c r="T1" s="15" t="s">
        <v>15</v>
      </c>
      <c r="U1" s="2" t="s">
        <v>10</v>
      </c>
      <c r="V1" s="6" t="s">
        <v>19</v>
      </c>
      <c r="W1" s="6" t="s">
        <v>20</v>
      </c>
      <c r="X1" s="18" t="s">
        <v>21</v>
      </c>
      <c r="Y1" s="15" t="s">
        <v>16</v>
      </c>
    </row>
    <row r="2" spans="1:25" x14ac:dyDescent="0.25">
      <c r="A2" s="5">
        <v>0</v>
      </c>
      <c r="B2" s="2">
        <v>42738</v>
      </c>
      <c r="C2" s="1">
        <v>212.61</v>
      </c>
      <c r="D2" s="1">
        <v>213.35</v>
      </c>
      <c r="E2" s="1">
        <v>211.52</v>
      </c>
      <c r="F2" s="1">
        <v>212.8</v>
      </c>
      <c r="G2" s="1">
        <f>testdata4[[#This Row],[high]]-testdata4[[#This Row],[low]]</f>
        <v>1.8299999999999841</v>
      </c>
      <c r="H2" s="1"/>
      <c r="I2" s="1"/>
      <c r="J2" s="1">
        <f>MAX(testdata4[[#This Row],[H-L]:[|L-pC|]])</f>
        <v>1.8299999999999841</v>
      </c>
      <c r="K2" s="10"/>
      <c r="L2" s="1"/>
      <c r="M2" s="1"/>
      <c r="N2" s="1"/>
      <c r="O2" s="1"/>
      <c r="P2" s="7"/>
      <c r="Q2" s="7"/>
      <c r="R2" s="7"/>
      <c r="S2" s="19"/>
      <c r="T2" s="16">
        <v>3</v>
      </c>
      <c r="U2" s="2"/>
      <c r="V2" s="7"/>
      <c r="W2" s="7"/>
      <c r="X2" s="19"/>
      <c r="Y2"/>
    </row>
    <row r="3" spans="1:25" x14ac:dyDescent="0.25">
      <c r="A3" s="5">
        <v>1</v>
      </c>
      <c r="B3" s="2">
        <v>42739</v>
      </c>
      <c r="C3" s="1">
        <v>213.16</v>
      </c>
      <c r="D3" s="1">
        <v>214.22</v>
      </c>
      <c r="E3" s="1">
        <v>213.15</v>
      </c>
      <c r="F3" s="1">
        <v>214.06</v>
      </c>
      <c r="G3" s="1">
        <f>testdata4[[#This Row],[high]]-testdata4[[#This Row],[low]]</f>
        <v>1.0699999999999932</v>
      </c>
      <c r="H3" s="1">
        <f>ABS(testdata4[[#This Row],[high]]-F2)</f>
        <v>1.4199999999999875</v>
      </c>
      <c r="I3" s="1">
        <f>ABS(testdata4[[#This Row],[low]]-F2)</f>
        <v>0.34999999999999432</v>
      </c>
      <c r="J3" s="1">
        <f>MAX(testdata4[[#This Row],[H-L]:[|L-pC|]])</f>
        <v>1.4199999999999875</v>
      </c>
      <c r="K3" s="10"/>
      <c r="L3" s="1"/>
      <c r="M3" s="1"/>
      <c r="N3" s="1"/>
      <c r="O3" s="1"/>
      <c r="P3" s="7"/>
      <c r="Q3" s="7"/>
      <c r="R3" s="7"/>
      <c r="S3" s="19"/>
      <c r="U3" s="2"/>
      <c r="V3" s="7"/>
      <c r="W3" s="7"/>
      <c r="X3" s="19"/>
      <c r="Y3"/>
    </row>
    <row r="4" spans="1:25" x14ac:dyDescent="0.25">
      <c r="A4" s="5">
        <v>2</v>
      </c>
      <c r="B4" s="2">
        <v>42740</v>
      </c>
      <c r="C4" s="1">
        <v>213.77</v>
      </c>
      <c r="D4" s="1">
        <v>214.06</v>
      </c>
      <c r="E4" s="1">
        <v>213.02</v>
      </c>
      <c r="F4" s="1">
        <v>213.89</v>
      </c>
      <c r="G4" s="1">
        <f>testdata4[[#This Row],[high]]-testdata4[[#This Row],[low]]</f>
        <v>1.039999999999992</v>
      </c>
      <c r="H4" s="1">
        <f>ABS(testdata4[[#This Row],[high]]-F3)</f>
        <v>0</v>
      </c>
      <c r="I4" s="1">
        <f>ABS(testdata4[[#This Row],[low]]-F3)</f>
        <v>1.039999999999992</v>
      </c>
      <c r="J4" s="1">
        <f>MAX(testdata4[[#This Row],[H-L]:[|L-pC|]])</f>
        <v>1.039999999999992</v>
      </c>
      <c r="K4" s="10"/>
      <c r="L4" s="1"/>
      <c r="M4" s="1"/>
      <c r="N4" s="1"/>
      <c r="O4" s="1"/>
      <c r="P4" s="7"/>
      <c r="Q4" s="7"/>
      <c r="R4" s="7"/>
      <c r="S4" s="19"/>
      <c r="U4" s="2"/>
      <c r="V4" s="7"/>
      <c r="W4" s="7"/>
      <c r="X4" s="19"/>
      <c r="Y4"/>
    </row>
    <row r="5" spans="1:25" x14ac:dyDescent="0.25">
      <c r="A5" s="5">
        <v>3</v>
      </c>
      <c r="B5" s="2">
        <v>42741</v>
      </c>
      <c r="C5" s="1">
        <v>214.02</v>
      </c>
      <c r="D5" s="1">
        <v>215.17</v>
      </c>
      <c r="E5" s="1">
        <v>213.42</v>
      </c>
      <c r="F5" s="1">
        <v>214.66</v>
      </c>
      <c r="G5" s="1">
        <f>testdata4[[#This Row],[high]]-testdata4[[#This Row],[low]]</f>
        <v>1.75</v>
      </c>
      <c r="H5" s="1">
        <f>ABS(testdata4[[#This Row],[high]]-F4)</f>
        <v>1.2800000000000011</v>
      </c>
      <c r="I5" s="1">
        <f>ABS(testdata4[[#This Row],[low]]-F4)</f>
        <v>0.46999999999999886</v>
      </c>
      <c r="J5" s="1">
        <f>MAX(testdata4[[#This Row],[H-L]:[|L-pC|]])</f>
        <v>1.75</v>
      </c>
      <c r="K5" s="10"/>
      <c r="L5" s="1"/>
      <c r="M5" s="1"/>
      <c r="N5" s="1"/>
      <c r="O5" s="1"/>
      <c r="P5" s="7"/>
      <c r="Q5" s="7"/>
      <c r="R5" s="7"/>
      <c r="S5" s="19"/>
      <c r="U5" s="2"/>
      <c r="V5" s="7"/>
      <c r="W5" s="7"/>
      <c r="X5" s="19"/>
      <c r="Y5"/>
    </row>
    <row r="6" spans="1:25" x14ac:dyDescent="0.25">
      <c r="A6" s="5">
        <v>4</v>
      </c>
      <c r="B6" s="2">
        <v>42744</v>
      </c>
      <c r="C6" s="1">
        <v>214.38</v>
      </c>
      <c r="D6" s="1">
        <v>214.53</v>
      </c>
      <c r="E6" s="1">
        <v>213.91</v>
      </c>
      <c r="F6" s="1">
        <v>213.95</v>
      </c>
      <c r="G6" s="1">
        <f>testdata4[[#This Row],[high]]-testdata4[[#This Row],[low]]</f>
        <v>0.62000000000000455</v>
      </c>
      <c r="H6" s="1">
        <f>ABS(testdata4[[#This Row],[high]]-F5)</f>
        <v>0.12999999999999545</v>
      </c>
      <c r="I6" s="1">
        <f>ABS(testdata4[[#This Row],[low]]-F5)</f>
        <v>0.75</v>
      </c>
      <c r="J6" s="1">
        <f>MAX(testdata4[[#This Row],[H-L]:[|L-pC|]])</f>
        <v>0.75</v>
      </c>
      <c r="K6" s="10"/>
      <c r="L6" s="1"/>
      <c r="M6" s="1"/>
      <c r="N6" s="1"/>
      <c r="O6" s="1"/>
      <c r="P6" s="7"/>
      <c r="Q6" s="7"/>
      <c r="R6" s="7"/>
      <c r="S6" s="19"/>
      <c r="U6" s="2"/>
      <c r="V6" s="7"/>
      <c r="W6" s="7"/>
      <c r="X6" s="19"/>
      <c r="Y6"/>
    </row>
    <row r="7" spans="1:25" x14ac:dyDescent="0.25">
      <c r="A7" s="5">
        <v>5</v>
      </c>
      <c r="B7" s="2">
        <v>42745</v>
      </c>
      <c r="C7" s="1">
        <v>213.97</v>
      </c>
      <c r="D7" s="1">
        <v>214.89</v>
      </c>
      <c r="E7" s="1">
        <v>213.52</v>
      </c>
      <c r="F7" s="1">
        <v>213.95</v>
      </c>
      <c r="G7" s="1">
        <f>testdata4[[#This Row],[high]]-testdata4[[#This Row],[low]]</f>
        <v>1.3699999999999761</v>
      </c>
      <c r="H7" s="1">
        <f>ABS(testdata4[[#This Row],[high]]-F6)</f>
        <v>0.93999999999999773</v>
      </c>
      <c r="I7" s="1">
        <f>ABS(testdata4[[#This Row],[low]]-F6)</f>
        <v>0.4299999999999784</v>
      </c>
      <c r="J7" s="1">
        <f>MAX(testdata4[[#This Row],[H-L]:[|L-pC|]])</f>
        <v>1.3699999999999761</v>
      </c>
      <c r="K7" s="10"/>
      <c r="L7" s="1"/>
      <c r="M7" s="1"/>
      <c r="N7" s="1"/>
      <c r="O7" s="1"/>
      <c r="P7" s="7"/>
      <c r="Q7" s="7"/>
      <c r="R7" s="7"/>
      <c r="S7" s="19"/>
      <c r="U7" s="2"/>
      <c r="V7" s="7"/>
      <c r="W7" s="7"/>
      <c r="X7" s="19"/>
      <c r="Y7"/>
    </row>
    <row r="8" spans="1:25" x14ac:dyDescent="0.25">
      <c r="A8" s="5">
        <v>6</v>
      </c>
      <c r="B8" s="2">
        <v>42746</v>
      </c>
      <c r="C8" s="1">
        <v>213.86</v>
      </c>
      <c r="D8" s="1">
        <v>214.55</v>
      </c>
      <c r="E8" s="1">
        <v>213.13</v>
      </c>
      <c r="F8" s="1">
        <v>214.55</v>
      </c>
      <c r="G8" s="1">
        <f>testdata4[[#This Row],[high]]-testdata4[[#This Row],[low]]</f>
        <v>1.4200000000000159</v>
      </c>
      <c r="H8" s="1">
        <f>ABS(testdata4[[#This Row],[high]]-F7)</f>
        <v>0.60000000000002274</v>
      </c>
      <c r="I8" s="1">
        <f>ABS(testdata4[[#This Row],[low]]-F7)</f>
        <v>0.81999999999999318</v>
      </c>
      <c r="J8" s="1">
        <f>MAX(testdata4[[#This Row],[H-L]:[|L-pC|]])</f>
        <v>1.4200000000000159</v>
      </c>
      <c r="K8" s="10"/>
      <c r="L8" s="1"/>
      <c r="M8" s="1"/>
      <c r="N8" s="1"/>
      <c r="O8" s="1"/>
      <c r="P8" s="7"/>
      <c r="Q8" s="7"/>
      <c r="R8" s="7"/>
      <c r="S8" s="19"/>
      <c r="U8" s="2"/>
      <c r="V8" s="7"/>
      <c r="W8" s="7"/>
      <c r="X8" s="19"/>
      <c r="Y8"/>
    </row>
    <row r="9" spans="1:25" x14ac:dyDescent="0.25">
      <c r="A9" s="5">
        <v>7</v>
      </c>
      <c r="B9" s="2">
        <v>42747</v>
      </c>
      <c r="C9" s="1">
        <v>213.99</v>
      </c>
      <c r="D9" s="1">
        <v>214.22</v>
      </c>
      <c r="E9" s="1">
        <v>212.53</v>
      </c>
      <c r="F9" s="1">
        <v>214.02</v>
      </c>
      <c r="G9" s="1">
        <f>testdata4[[#This Row],[high]]-testdata4[[#This Row],[low]]</f>
        <v>1.6899999999999977</v>
      </c>
      <c r="H9" s="1">
        <f>ABS(testdata4[[#This Row],[high]]-F8)</f>
        <v>0.33000000000001251</v>
      </c>
      <c r="I9" s="1">
        <f>ABS(testdata4[[#This Row],[low]]-F8)</f>
        <v>2.0200000000000102</v>
      </c>
      <c r="J9" s="1">
        <f>MAX(testdata4[[#This Row],[H-L]:[|L-pC|]])</f>
        <v>2.0200000000000102</v>
      </c>
      <c r="K9" s="10"/>
      <c r="L9" s="1"/>
      <c r="M9" s="1"/>
      <c r="N9" s="1"/>
      <c r="O9" s="1"/>
      <c r="P9" s="7"/>
      <c r="Q9" s="7"/>
      <c r="R9" s="7"/>
      <c r="S9" s="19"/>
      <c r="U9" s="2"/>
      <c r="V9" s="7"/>
      <c r="W9" s="7"/>
      <c r="X9" s="19"/>
      <c r="Y9"/>
    </row>
    <row r="10" spans="1:25" x14ac:dyDescent="0.25">
      <c r="A10" s="5">
        <v>8</v>
      </c>
      <c r="B10" s="2">
        <v>42748</v>
      </c>
      <c r="C10" s="1">
        <v>214.21</v>
      </c>
      <c r="D10" s="1">
        <v>214.84</v>
      </c>
      <c r="E10" s="1">
        <v>214.17</v>
      </c>
      <c r="F10" s="1">
        <v>214.51</v>
      </c>
      <c r="G10" s="1">
        <f>testdata4[[#This Row],[high]]-testdata4[[#This Row],[low]]</f>
        <v>0.67000000000001592</v>
      </c>
      <c r="H10" s="1">
        <f>ABS(testdata4[[#This Row],[high]]-F9)</f>
        <v>0.81999999999999318</v>
      </c>
      <c r="I10" s="1">
        <f>ABS(testdata4[[#This Row],[low]]-F9)</f>
        <v>0.14999999999997726</v>
      </c>
      <c r="J10" s="1">
        <f>MAX(testdata4[[#This Row],[H-L]:[|L-pC|]])</f>
        <v>0.81999999999999318</v>
      </c>
      <c r="K10" s="10"/>
      <c r="L10" s="1"/>
      <c r="M10" s="1"/>
      <c r="N10" s="1"/>
      <c r="O10" s="1"/>
      <c r="P10" s="7"/>
      <c r="Q10" s="7"/>
      <c r="R10" s="7"/>
      <c r="S10" s="19"/>
      <c r="U10" s="2"/>
      <c r="V10" s="7"/>
      <c r="W10" s="7"/>
      <c r="X10" s="19"/>
      <c r="Y10"/>
    </row>
    <row r="11" spans="1:25" x14ac:dyDescent="0.25">
      <c r="A11" s="5">
        <v>9</v>
      </c>
      <c r="B11" s="2">
        <v>42752</v>
      </c>
      <c r="C11" s="1">
        <v>213.81</v>
      </c>
      <c r="D11" s="1">
        <v>214.25</v>
      </c>
      <c r="E11" s="1">
        <v>213.33</v>
      </c>
      <c r="F11" s="1">
        <v>213.75</v>
      </c>
      <c r="G11" s="1">
        <f>testdata4[[#This Row],[high]]-testdata4[[#This Row],[low]]</f>
        <v>0.91999999999998749</v>
      </c>
      <c r="H11" s="1">
        <f>ABS(testdata4[[#This Row],[high]]-F10)</f>
        <v>0.25999999999999091</v>
      </c>
      <c r="I11" s="1">
        <f>ABS(testdata4[[#This Row],[low]]-F10)</f>
        <v>1.1799999999999784</v>
      </c>
      <c r="J11" s="1">
        <f>MAX(testdata4[[#This Row],[H-L]:[|L-pC|]])</f>
        <v>1.1799999999999784</v>
      </c>
      <c r="K11" s="10"/>
      <c r="L11" s="1"/>
      <c r="M11" s="1"/>
      <c r="N11" s="1"/>
      <c r="O11" s="1"/>
      <c r="P11" s="7"/>
      <c r="Q11" s="7"/>
      <c r="R11" s="7"/>
      <c r="S11" s="19"/>
      <c r="U11" s="2"/>
      <c r="V11" s="7"/>
      <c r="W11" s="7"/>
      <c r="X11" s="19"/>
      <c r="Y11"/>
    </row>
    <row r="12" spans="1:25" x14ac:dyDescent="0.25">
      <c r="A12" s="5">
        <v>10</v>
      </c>
      <c r="B12" s="2">
        <v>42753</v>
      </c>
      <c r="C12" s="1">
        <v>214.02</v>
      </c>
      <c r="D12" s="1">
        <v>214.27</v>
      </c>
      <c r="E12" s="1">
        <v>213.42</v>
      </c>
      <c r="F12" s="1">
        <v>214.22</v>
      </c>
      <c r="G12" s="1">
        <f>testdata4[[#This Row],[high]]-testdata4[[#This Row],[low]]</f>
        <v>0.85000000000002274</v>
      </c>
      <c r="H12" s="1">
        <f>ABS(testdata4[[#This Row],[high]]-F11)</f>
        <v>0.52000000000001023</v>
      </c>
      <c r="I12" s="1">
        <f>ABS(testdata4[[#This Row],[low]]-F11)</f>
        <v>0.33000000000001251</v>
      </c>
      <c r="J12" s="1">
        <f>MAX(testdata4[[#This Row],[H-L]:[|L-pC|]])</f>
        <v>0.85000000000002274</v>
      </c>
      <c r="K12" s="10"/>
      <c r="L12" s="1"/>
      <c r="M12" s="1"/>
      <c r="N12" s="1"/>
      <c r="O12" s="1"/>
      <c r="P12" s="7"/>
      <c r="Q12" s="7"/>
      <c r="R12" s="7"/>
      <c r="S12" s="19"/>
      <c r="U12" s="2"/>
      <c r="V12" s="14"/>
      <c r="W12" s="14"/>
      <c r="X12" s="21"/>
      <c r="Y12"/>
    </row>
    <row r="13" spans="1:25" x14ac:dyDescent="0.25">
      <c r="A13" s="5">
        <v>11</v>
      </c>
      <c r="B13" s="2">
        <v>42754</v>
      </c>
      <c r="C13" s="1">
        <v>214.31</v>
      </c>
      <c r="D13" s="1">
        <v>214.46</v>
      </c>
      <c r="E13" s="1">
        <v>212.96</v>
      </c>
      <c r="F13" s="1">
        <v>213.43</v>
      </c>
      <c r="G13" s="1">
        <f>testdata4[[#This Row],[high]]-testdata4[[#This Row],[low]]</f>
        <v>1.5</v>
      </c>
      <c r="H13" s="1">
        <f>ABS(testdata4[[#This Row],[high]]-F12)</f>
        <v>0.24000000000000909</v>
      </c>
      <c r="I13" s="1">
        <f>ABS(testdata4[[#This Row],[low]]-F12)</f>
        <v>1.2599999999999909</v>
      </c>
      <c r="J13" s="1">
        <f>MAX(testdata4[[#This Row],[H-L]:[|L-pC|]])</f>
        <v>1.5</v>
      </c>
      <c r="K13" s="10"/>
      <c r="L13" s="1"/>
      <c r="M13" s="1"/>
      <c r="N13" s="1"/>
      <c r="O13" s="1"/>
      <c r="P13" s="7"/>
      <c r="Q13" s="7"/>
      <c r="R13" s="7"/>
      <c r="S13" s="19"/>
      <c r="U13" s="2"/>
      <c r="V13" s="7"/>
      <c r="W13" s="7"/>
      <c r="X13" s="19"/>
      <c r="Y13"/>
    </row>
    <row r="14" spans="1:25" x14ac:dyDescent="0.25">
      <c r="A14" s="5">
        <v>12</v>
      </c>
      <c r="B14" s="2">
        <v>42755</v>
      </c>
      <c r="C14" s="1">
        <v>214.18</v>
      </c>
      <c r="D14" s="1">
        <v>214.75</v>
      </c>
      <c r="E14" s="1">
        <v>213.49</v>
      </c>
      <c r="F14" s="1">
        <v>214.21</v>
      </c>
      <c r="G14" s="1">
        <f>testdata4[[#This Row],[high]]-testdata4[[#This Row],[low]]</f>
        <v>1.2599999999999909</v>
      </c>
      <c r="H14" s="1">
        <f>ABS(testdata4[[#This Row],[high]]-F13)</f>
        <v>1.3199999999999932</v>
      </c>
      <c r="I14" s="1">
        <f>ABS(testdata4[[#This Row],[low]]-F13)</f>
        <v>6.0000000000002274E-2</v>
      </c>
      <c r="J14" s="1">
        <f>MAX(testdata4[[#This Row],[H-L]:[|L-pC|]])</f>
        <v>1.3199999999999932</v>
      </c>
      <c r="K14" s="10"/>
      <c r="L14" s="1"/>
      <c r="M14" s="1"/>
      <c r="N14" s="1"/>
      <c r="O14" s="1"/>
      <c r="P14" s="7"/>
      <c r="Q14" s="7"/>
      <c r="R14" s="7"/>
      <c r="S14" s="19"/>
      <c r="U14" s="2"/>
      <c r="V14" s="7"/>
      <c r="W14" s="7"/>
      <c r="X14" s="19"/>
      <c r="Y14"/>
    </row>
    <row r="15" spans="1:25" x14ac:dyDescent="0.25">
      <c r="A15" s="5">
        <v>13</v>
      </c>
      <c r="B15" s="2">
        <v>42758</v>
      </c>
      <c r="C15" s="1">
        <v>213.85</v>
      </c>
      <c r="D15" s="1">
        <v>214.28</v>
      </c>
      <c r="E15" s="1">
        <v>212.83</v>
      </c>
      <c r="F15" s="1">
        <v>213.66</v>
      </c>
      <c r="G15" s="1">
        <f>testdata4[[#This Row],[high]]-testdata4[[#This Row],[low]]</f>
        <v>1.4499999999999886</v>
      </c>
      <c r="H15" s="1">
        <f>ABS(testdata4[[#This Row],[high]]-F14)</f>
        <v>6.9999999999993179E-2</v>
      </c>
      <c r="I15" s="1">
        <f>ABS(testdata4[[#This Row],[low]]-F14)</f>
        <v>1.3799999999999955</v>
      </c>
      <c r="J15" s="1">
        <f>MAX(testdata4[[#This Row],[H-L]:[|L-pC|]])</f>
        <v>1.4499999999999886</v>
      </c>
      <c r="K15" s="17"/>
      <c r="L15" s="1"/>
      <c r="M15" s="1"/>
      <c r="N15" s="13"/>
      <c r="O15" s="13"/>
      <c r="P15" s="14"/>
      <c r="Q15" s="7"/>
      <c r="R15" s="7"/>
      <c r="S15" s="19"/>
      <c r="U15" s="2"/>
      <c r="V15" s="7"/>
      <c r="W15" s="7"/>
      <c r="X15" s="19"/>
      <c r="Y15" t="str">
        <f>IF(ROUND(X15,8)&lt;&gt;ROUND(S15,8),"ERR","")</f>
        <v/>
      </c>
    </row>
    <row r="16" spans="1:25" x14ac:dyDescent="0.25">
      <c r="A16" s="5">
        <v>14</v>
      </c>
      <c r="B16" s="2">
        <v>42759</v>
      </c>
      <c r="C16" s="1">
        <v>213.89</v>
      </c>
      <c r="D16" s="1">
        <v>215.48</v>
      </c>
      <c r="E16" s="1">
        <v>213.77</v>
      </c>
      <c r="F16" s="1">
        <v>215.03</v>
      </c>
      <c r="G16" s="1">
        <f>testdata4[[#This Row],[high]]-testdata4[[#This Row],[low]]</f>
        <v>1.7099999999999795</v>
      </c>
      <c r="H16" s="1">
        <f>ABS(testdata4[[#This Row],[high]]-F15)</f>
        <v>1.8199999999999932</v>
      </c>
      <c r="I16" s="1">
        <f>ABS(testdata4[[#This Row],[low]]-F15)</f>
        <v>0.11000000000001364</v>
      </c>
      <c r="J16" s="1">
        <f>MAX(testdata4[[#This Row],[H-L]:[|L-pC|]])</f>
        <v>1.8199999999999932</v>
      </c>
      <c r="K16" s="10"/>
      <c r="L16" s="1"/>
      <c r="M16" s="1"/>
      <c r="N16" s="1"/>
      <c r="O16" s="1"/>
      <c r="P16" s="7"/>
      <c r="Q16" s="7"/>
      <c r="R16" s="7"/>
      <c r="S16" s="19"/>
      <c r="U16" s="2"/>
      <c r="V16" s="7"/>
      <c r="W16" s="7"/>
      <c r="X16" s="19"/>
      <c r="Y16" t="str">
        <f t="shared" ref="Y16:Y79" si="0">IF(ROUND(X16,8)&lt;&gt;ROUND(S16,8),"ERR","")</f>
        <v/>
      </c>
    </row>
    <row r="17" spans="1:25" x14ac:dyDescent="0.25">
      <c r="A17" s="5">
        <v>15</v>
      </c>
      <c r="B17" s="2">
        <v>42760</v>
      </c>
      <c r="C17" s="1">
        <v>216.07</v>
      </c>
      <c r="D17" s="1">
        <v>216.89</v>
      </c>
      <c r="E17" s="1">
        <v>215.89</v>
      </c>
      <c r="F17" s="1">
        <v>216.89</v>
      </c>
      <c r="G17" s="1">
        <f>testdata4[[#This Row],[high]]-testdata4[[#This Row],[low]]</f>
        <v>1</v>
      </c>
      <c r="H17" s="1">
        <f>ABS(testdata4[[#This Row],[high]]-F16)</f>
        <v>1.8599999999999852</v>
      </c>
      <c r="I17" s="1">
        <f>ABS(testdata4[[#This Row],[low]]-F16)</f>
        <v>0.85999999999998522</v>
      </c>
      <c r="J17" s="1">
        <f>MAX(testdata4[[#This Row],[H-L]:[|L-pC|]])</f>
        <v>1.8599999999999852</v>
      </c>
      <c r="K17" s="10"/>
      <c r="L17" s="1"/>
      <c r="M17" s="1"/>
      <c r="N17" s="1"/>
      <c r="O17" s="1"/>
      <c r="P17" s="7"/>
      <c r="Q17" s="7"/>
      <c r="R17" s="7"/>
      <c r="S17" s="19"/>
      <c r="U17" s="2"/>
      <c r="V17" s="7"/>
      <c r="W17" s="7"/>
      <c r="X17" s="19"/>
      <c r="Y17" t="str">
        <f t="shared" si="0"/>
        <v/>
      </c>
    </row>
    <row r="18" spans="1:25" x14ac:dyDescent="0.25">
      <c r="A18" s="5">
        <v>16</v>
      </c>
      <c r="B18" s="2">
        <v>42761</v>
      </c>
      <c r="C18" s="1">
        <v>216.73</v>
      </c>
      <c r="D18" s="1">
        <v>217.02</v>
      </c>
      <c r="E18" s="1">
        <v>216.36</v>
      </c>
      <c r="F18" s="1">
        <v>216.66</v>
      </c>
      <c r="G18" s="1">
        <f>testdata4[[#This Row],[high]]-testdata4[[#This Row],[low]]</f>
        <v>0.65999999999999659</v>
      </c>
      <c r="H18" s="1">
        <f>ABS(testdata4[[#This Row],[high]]-F17)</f>
        <v>0.13000000000002387</v>
      </c>
      <c r="I18" s="1">
        <f>ABS(testdata4[[#This Row],[low]]-F17)</f>
        <v>0.52999999999997272</v>
      </c>
      <c r="J18" s="1">
        <f>MAX(testdata4[[#This Row],[H-L]:[|L-pC|]])</f>
        <v>0.65999999999999659</v>
      </c>
      <c r="K18" s="10"/>
      <c r="L18" s="1"/>
      <c r="M18" s="1"/>
      <c r="N18" s="1"/>
      <c r="O18" s="1"/>
      <c r="P18" s="7"/>
      <c r="Q18" s="7"/>
      <c r="R18" s="7"/>
      <c r="S18" s="19"/>
      <c r="U18" s="2"/>
      <c r="V18" s="7"/>
      <c r="W18" s="7"/>
      <c r="X18" s="19"/>
      <c r="Y18" t="str">
        <f t="shared" si="0"/>
        <v/>
      </c>
    </row>
    <row r="19" spans="1:25" x14ac:dyDescent="0.25">
      <c r="A19" s="5">
        <v>17</v>
      </c>
      <c r="B19" s="2">
        <v>42762</v>
      </c>
      <c r="C19" s="1">
        <v>216.75</v>
      </c>
      <c r="D19" s="1">
        <v>216.91</v>
      </c>
      <c r="E19" s="1">
        <v>216.12</v>
      </c>
      <c r="F19" s="1">
        <v>216.32</v>
      </c>
      <c r="G19" s="1">
        <f>testdata4[[#This Row],[high]]-testdata4[[#This Row],[low]]</f>
        <v>0.78999999999999204</v>
      </c>
      <c r="H19" s="1">
        <f>ABS(testdata4[[#This Row],[high]]-F18)</f>
        <v>0.25</v>
      </c>
      <c r="I19" s="1">
        <f>ABS(testdata4[[#This Row],[low]]-F18)</f>
        <v>0.53999999999999204</v>
      </c>
      <c r="J19" s="1">
        <f>MAX(testdata4[[#This Row],[H-L]:[|L-pC|]])</f>
        <v>0.78999999999999204</v>
      </c>
      <c r="K19" s="10"/>
      <c r="L19" s="1"/>
      <c r="M19" s="1"/>
      <c r="N19" s="1"/>
      <c r="O19" s="1"/>
      <c r="P19" s="7"/>
      <c r="Q19" s="7"/>
      <c r="R19" s="7"/>
      <c r="S19" s="19"/>
      <c r="U19" s="2"/>
      <c r="V19" s="7"/>
      <c r="W19" s="7"/>
      <c r="X19" s="19"/>
      <c r="Y19" t="str">
        <f t="shared" si="0"/>
        <v/>
      </c>
    </row>
    <row r="20" spans="1:25" x14ac:dyDescent="0.25">
      <c r="A20" s="5">
        <v>18</v>
      </c>
      <c r="B20" s="2">
        <v>42765</v>
      </c>
      <c r="C20" s="1">
        <v>215.57</v>
      </c>
      <c r="D20" s="1">
        <v>215.59</v>
      </c>
      <c r="E20" s="1">
        <v>213.9</v>
      </c>
      <c r="F20" s="1">
        <v>214.98</v>
      </c>
      <c r="G20" s="1">
        <f>testdata4[[#This Row],[high]]-testdata4[[#This Row],[low]]</f>
        <v>1.6899999999999977</v>
      </c>
      <c r="H20" s="1">
        <f>ABS(testdata4[[#This Row],[high]]-F19)</f>
        <v>0.72999999999998977</v>
      </c>
      <c r="I20" s="1">
        <f>ABS(testdata4[[#This Row],[low]]-F19)</f>
        <v>2.4199999999999875</v>
      </c>
      <c r="J20" s="1">
        <f>MAX(testdata4[[#This Row],[H-L]:[|L-pC|]])</f>
        <v>2.4199999999999875</v>
      </c>
      <c r="K20" s="10"/>
      <c r="L20" s="1"/>
      <c r="M20" s="1"/>
      <c r="N20" s="1"/>
      <c r="O20" s="1"/>
      <c r="P20" s="7"/>
      <c r="Q20" s="7"/>
      <c r="R20" s="7"/>
      <c r="S20" s="19"/>
      <c r="U20" s="2"/>
      <c r="V20" s="7"/>
      <c r="W20" s="7"/>
      <c r="X20" s="19"/>
      <c r="Y20" t="str">
        <f t="shared" si="0"/>
        <v/>
      </c>
    </row>
    <row r="21" spans="1:25" x14ac:dyDescent="0.25">
      <c r="A21" s="5">
        <v>19</v>
      </c>
      <c r="B21" s="2">
        <v>42766</v>
      </c>
      <c r="C21" s="1">
        <v>214.44</v>
      </c>
      <c r="D21" s="1">
        <v>215.03</v>
      </c>
      <c r="E21" s="1">
        <v>213.82</v>
      </c>
      <c r="F21" s="1">
        <v>214.96</v>
      </c>
      <c r="G21" s="1">
        <f>testdata4[[#This Row],[high]]-testdata4[[#This Row],[low]]</f>
        <v>1.210000000000008</v>
      </c>
      <c r="H21" s="1">
        <f>ABS(testdata4[[#This Row],[high]]-F20)</f>
        <v>5.0000000000011369E-2</v>
      </c>
      <c r="I21" s="1">
        <f>ABS(testdata4[[#This Row],[low]]-F20)</f>
        <v>1.1599999999999966</v>
      </c>
      <c r="J21" s="1">
        <f>MAX(testdata4[[#This Row],[H-L]:[|L-pC|]])</f>
        <v>1.210000000000008</v>
      </c>
      <c r="K21" s="10"/>
      <c r="L21" s="1"/>
      <c r="M21" s="1"/>
      <c r="N21" s="1"/>
      <c r="O21" s="1"/>
      <c r="P21" s="7"/>
      <c r="Q21" s="7"/>
      <c r="R21" s="7"/>
      <c r="S21" s="19"/>
      <c r="U21" s="2"/>
      <c r="V21" s="7"/>
      <c r="W21" s="7"/>
      <c r="X21" s="19"/>
      <c r="Y21" t="str">
        <f t="shared" si="0"/>
        <v/>
      </c>
    </row>
    <row r="22" spans="1:25" x14ac:dyDescent="0.25">
      <c r="A22" s="5">
        <v>20</v>
      </c>
      <c r="B22" s="2">
        <v>42767</v>
      </c>
      <c r="C22" s="1">
        <v>215.65</v>
      </c>
      <c r="D22" s="1">
        <v>215.96</v>
      </c>
      <c r="E22" s="1">
        <v>214.4</v>
      </c>
      <c r="F22" s="1">
        <v>215.05</v>
      </c>
      <c r="G22" s="1">
        <f>testdata4[[#This Row],[high]]-testdata4[[#This Row],[low]]</f>
        <v>1.5600000000000023</v>
      </c>
      <c r="H22" s="1">
        <f>ABS(testdata4[[#This Row],[high]]-F21)</f>
        <v>1</v>
      </c>
      <c r="I22" s="1">
        <f>ABS(testdata4[[#This Row],[low]]-F21)</f>
        <v>0.56000000000000227</v>
      </c>
      <c r="J22" s="1">
        <f>MAX(testdata4[[#This Row],[H-L]:[|L-pC|]])</f>
        <v>1.5600000000000023</v>
      </c>
      <c r="K22" s="17">
        <f>AVERAGE(J2:J22)</f>
        <v>1.3828571428571383</v>
      </c>
      <c r="L22" s="1">
        <f>testdata4[[#This Row],[close]]+Multiplier*testdata4[[#This Row],[ATR]]</f>
        <v>219.19857142857143</v>
      </c>
      <c r="M22" s="1">
        <f>testdata4[[#This Row],[close]]-Multiplier*testdata4[[#This Row],[ATR]]</f>
        <v>210.9014285714286</v>
      </c>
      <c r="N22" s="13">
        <f>testdata4[[#This Row],[UpperE]]</f>
        <v>219.19857142857143</v>
      </c>
      <c r="O22" s="13">
        <f>testdata4[[#This Row],[LowerE]]</f>
        <v>210.9014285714286</v>
      </c>
      <c r="P22" s="14">
        <f>IF(testdata4[[#This Row],[close]]&gt;=F21,testdata4[[#This Row],[Lower]],testdata4[[#This Row],[Upper]])</f>
        <v>210.9014285714286</v>
      </c>
      <c r="Q22" s="7" t="e">
        <f>IF(testdata4[[#This Row],[AtrStop]]=testdata4[[#This Row],[Upper]],testdata4[[#This Row],[Upper]],NA())</f>
        <v>#N/A</v>
      </c>
      <c r="R22" s="7">
        <f>IF(testdata4[[#This Row],[AtrStop]]=testdata4[[#This Row],[Lower]],testdata4[[#This Row],[Lower]],NA())</f>
        <v>210.9014285714286</v>
      </c>
      <c r="S22" s="19">
        <f>IF(testdata4[[#This Row],[low]]&lt;=testdata4[[#This Row],[STpot]],testdata4[[#This Row],[Upper]],testdata4[[#This Row],[Lower]])</f>
        <v>210.9014285714286</v>
      </c>
      <c r="U22" s="2"/>
      <c r="V22" s="7"/>
      <c r="W22" s="7"/>
      <c r="X22" s="19"/>
      <c r="Y22" t="str">
        <f>IF(ROUND(X22,8)&lt;&gt;ROUND(S22,8),"ERR","")</f>
        <v>ERR</v>
      </c>
    </row>
    <row r="23" spans="1:25" x14ac:dyDescent="0.25">
      <c r="A23" s="5">
        <v>21</v>
      </c>
      <c r="B23" s="2">
        <v>42768</v>
      </c>
      <c r="C23" s="1">
        <v>214.65</v>
      </c>
      <c r="D23" s="1">
        <v>215.5</v>
      </c>
      <c r="E23" s="1">
        <v>214.29</v>
      </c>
      <c r="F23" s="1">
        <v>215.19</v>
      </c>
      <c r="G23" s="1">
        <f>testdata4[[#This Row],[high]]-testdata4[[#This Row],[low]]</f>
        <v>1.210000000000008</v>
      </c>
      <c r="H23" s="1">
        <f>ABS(testdata4[[#This Row],[high]]-F22)</f>
        <v>0.44999999999998863</v>
      </c>
      <c r="I23" s="1">
        <f>ABS(testdata4[[#This Row],[low]]-F22)</f>
        <v>0.76000000000001933</v>
      </c>
      <c r="J23" s="1">
        <f>MAX(testdata4[[#This Row],[H-L]:[|L-pC|]])</f>
        <v>1.210000000000008</v>
      </c>
      <c r="K23" s="10">
        <f>(K22*20+testdata4[[#This Row],[TR]])/21</f>
        <v>1.3746258503401321</v>
      </c>
      <c r="L23" s="1">
        <f>testdata4[[#This Row],[close]]+Multiplier*testdata4[[#This Row],[ATR]]</f>
        <v>219.3138775510204</v>
      </c>
      <c r="M23" s="1">
        <f>testdata4[[#This Row],[close]]-Multiplier*testdata4[[#This Row],[ATR]]</f>
        <v>211.0661224489796</v>
      </c>
      <c r="N23" s="1">
        <f>IF(OR(testdata4[[#This Row],[UpperE]]&lt;N22,D22&gt;N22),testdata4[[#This Row],[UpperE]],N22)</f>
        <v>219.19857142857143</v>
      </c>
      <c r="O23" s="1">
        <f>IF(OR(testdata4[[#This Row],[LowerE]]&gt;O22,E22&lt;O22),testdata4[[#This Row],[LowerE]],O22)</f>
        <v>211.0661224489796</v>
      </c>
      <c r="P23" s="7">
        <f>IF(S22=N22,testdata4[[#This Row],[Upper]],testdata4[[#This Row],[Lower]])</f>
        <v>211.0661224489796</v>
      </c>
      <c r="Q23" s="7" t="e">
        <f>IF(testdata4[[#This Row],[AtrStop]]=testdata4[[#This Row],[Upper]],testdata4[[#This Row],[Upper]],NA())</f>
        <v>#N/A</v>
      </c>
      <c r="R23" s="7">
        <f>IF(testdata4[[#This Row],[AtrStop]]=testdata4[[#This Row],[Lower]],testdata4[[#This Row],[Lower]],NA())</f>
        <v>211.0661224489796</v>
      </c>
      <c r="S23" s="19">
        <f>IF(testdata4[[#This Row],[low]]&lt;=testdata4[[#This Row],[STpot]],testdata4[[#This Row],[Upper]],testdata4[[#This Row],[Lower]])</f>
        <v>211.0661224489796</v>
      </c>
      <c r="U23" s="2"/>
      <c r="V23" s="7"/>
      <c r="W23" s="7"/>
      <c r="X23" s="19"/>
      <c r="Y23" t="str">
        <f t="shared" si="0"/>
        <v>ERR</v>
      </c>
    </row>
    <row r="24" spans="1:25" x14ac:dyDescent="0.25">
      <c r="A24" s="5">
        <v>22</v>
      </c>
      <c r="B24" s="2">
        <v>42769</v>
      </c>
      <c r="C24" s="1">
        <v>216.18</v>
      </c>
      <c r="D24" s="1">
        <v>216.87</v>
      </c>
      <c r="E24" s="1">
        <v>215.84</v>
      </c>
      <c r="F24" s="1">
        <v>216.67</v>
      </c>
      <c r="G24" s="1">
        <f>testdata4[[#This Row],[high]]-testdata4[[#This Row],[low]]</f>
        <v>1.0300000000000011</v>
      </c>
      <c r="H24" s="1">
        <f>ABS(testdata4[[#This Row],[high]]-F23)</f>
        <v>1.6800000000000068</v>
      </c>
      <c r="I24" s="1">
        <f>ABS(testdata4[[#This Row],[low]]-F23)</f>
        <v>0.65000000000000568</v>
      </c>
      <c r="J24" s="1">
        <f>MAX(testdata4[[#This Row],[H-L]:[|L-pC|]])</f>
        <v>1.6800000000000068</v>
      </c>
      <c r="K24" s="10">
        <f>(K23*20+testdata4[[#This Row],[TR]])/21</f>
        <v>1.389167476514412</v>
      </c>
      <c r="L24" s="1">
        <f>testdata4[[#This Row],[close]]+Multiplier*testdata4[[#This Row],[ATR]]</f>
        <v>220.83750242954324</v>
      </c>
      <c r="M24" s="1">
        <f>testdata4[[#This Row],[close]]-Multiplier*testdata4[[#This Row],[ATR]]</f>
        <v>212.50249757045674</v>
      </c>
      <c r="N24" s="1">
        <f>IF(OR(testdata4[[#This Row],[UpperE]]&lt;N23,D23&gt;N23),testdata4[[#This Row],[UpperE]],N23)</f>
        <v>219.19857142857143</v>
      </c>
      <c r="O24" s="1">
        <f>IF(OR(testdata4[[#This Row],[LowerE]]&gt;O23,E23&lt;O23),testdata4[[#This Row],[LowerE]],O23)</f>
        <v>212.50249757045674</v>
      </c>
      <c r="P24" s="7">
        <f>IF(S23=N23,testdata4[[#This Row],[Upper]],testdata4[[#This Row],[Lower]])</f>
        <v>212.50249757045674</v>
      </c>
      <c r="Q24" s="7" t="e">
        <f>IF(testdata4[[#This Row],[AtrStop]]=testdata4[[#This Row],[Upper]],testdata4[[#This Row],[Upper]],NA())</f>
        <v>#N/A</v>
      </c>
      <c r="R24" s="7">
        <f>IF(testdata4[[#This Row],[AtrStop]]=testdata4[[#This Row],[Lower]],testdata4[[#This Row],[Lower]],NA())</f>
        <v>212.50249757045674</v>
      </c>
      <c r="S24" s="19">
        <f>IF(testdata4[[#This Row],[low]]&lt;=testdata4[[#This Row],[STpot]],testdata4[[#This Row],[Upper]],testdata4[[#This Row],[Lower]])</f>
        <v>212.50249757045674</v>
      </c>
      <c r="U24" s="2"/>
      <c r="V24" s="7"/>
      <c r="W24" s="7"/>
      <c r="X24" s="19"/>
      <c r="Y24" t="str">
        <f t="shared" si="0"/>
        <v>ERR</v>
      </c>
    </row>
    <row r="25" spans="1:25" x14ac:dyDescent="0.25">
      <c r="A25" s="5">
        <v>23</v>
      </c>
      <c r="B25" s="2">
        <v>42772</v>
      </c>
      <c r="C25" s="1">
        <v>216.23</v>
      </c>
      <c r="D25" s="1">
        <v>216.66</v>
      </c>
      <c r="E25" s="1">
        <v>215.92</v>
      </c>
      <c r="F25" s="1">
        <v>216.28</v>
      </c>
      <c r="G25" s="1">
        <f>testdata4[[#This Row],[high]]-testdata4[[#This Row],[low]]</f>
        <v>0.74000000000000909</v>
      </c>
      <c r="H25" s="1">
        <f>ABS(testdata4[[#This Row],[high]]-F24)</f>
        <v>9.9999999999909051E-3</v>
      </c>
      <c r="I25" s="1">
        <f>ABS(testdata4[[#This Row],[low]]-F24)</f>
        <v>0.75</v>
      </c>
      <c r="J25" s="1">
        <f>MAX(testdata4[[#This Row],[H-L]:[|L-pC|]])</f>
        <v>0.75</v>
      </c>
      <c r="K25" s="10">
        <f>(K24*20+testdata4[[#This Row],[TR]])/21</f>
        <v>1.3587309300137258</v>
      </c>
      <c r="L25" s="1">
        <f>testdata4[[#This Row],[close]]+Multiplier*testdata4[[#This Row],[ATR]]</f>
        <v>220.35619279004118</v>
      </c>
      <c r="M25" s="1">
        <f>testdata4[[#This Row],[close]]-Multiplier*testdata4[[#This Row],[ATR]]</f>
        <v>212.20380720995882</v>
      </c>
      <c r="N25" s="1">
        <f>IF(OR(testdata4[[#This Row],[UpperE]]&lt;N24,D24&gt;N24),testdata4[[#This Row],[UpperE]],N24)</f>
        <v>219.19857142857143</v>
      </c>
      <c r="O25" s="1">
        <f>IF(OR(testdata4[[#This Row],[LowerE]]&gt;O24,E24&lt;O24),testdata4[[#This Row],[LowerE]],O24)</f>
        <v>212.50249757045674</v>
      </c>
      <c r="P25" s="7">
        <f>IF(S24=N24,testdata4[[#This Row],[Upper]],testdata4[[#This Row],[Lower]])</f>
        <v>212.50249757045674</v>
      </c>
      <c r="Q25" s="7" t="e">
        <f>IF(testdata4[[#This Row],[AtrStop]]=testdata4[[#This Row],[Upper]],testdata4[[#This Row],[Upper]],NA())</f>
        <v>#N/A</v>
      </c>
      <c r="R25" s="7">
        <f>IF(testdata4[[#This Row],[AtrStop]]=testdata4[[#This Row],[Lower]],testdata4[[#This Row],[Lower]],NA())</f>
        <v>212.50249757045674</v>
      </c>
      <c r="S25" s="19">
        <f>IF(testdata4[[#This Row],[low]]&lt;=testdata4[[#This Row],[STpot]],testdata4[[#This Row],[Upper]],testdata4[[#This Row],[Lower]])</f>
        <v>212.50249757045674</v>
      </c>
      <c r="U25" s="2"/>
      <c r="V25" s="7"/>
      <c r="W25" s="7"/>
      <c r="X25" s="19"/>
      <c r="Y25" t="str">
        <f t="shared" si="0"/>
        <v>ERR</v>
      </c>
    </row>
    <row r="26" spans="1:25" x14ac:dyDescent="0.25">
      <c r="A26" s="5">
        <v>24</v>
      </c>
      <c r="B26" s="2">
        <v>42773</v>
      </c>
      <c r="C26" s="1">
        <v>216.71</v>
      </c>
      <c r="D26" s="1">
        <v>216.97</v>
      </c>
      <c r="E26" s="1">
        <v>216.09</v>
      </c>
      <c r="F26" s="1">
        <v>216.29</v>
      </c>
      <c r="G26" s="1">
        <f>testdata4[[#This Row],[high]]-testdata4[[#This Row],[low]]</f>
        <v>0.87999999999999545</v>
      </c>
      <c r="H26" s="1">
        <f>ABS(testdata4[[#This Row],[high]]-F25)</f>
        <v>0.68999999999999773</v>
      </c>
      <c r="I26" s="1">
        <f>ABS(testdata4[[#This Row],[low]]-F25)</f>
        <v>0.18999999999999773</v>
      </c>
      <c r="J26" s="1">
        <f>MAX(testdata4[[#This Row],[H-L]:[|L-pC|]])</f>
        <v>0.87999999999999545</v>
      </c>
      <c r="K26" s="10">
        <f>(K25*20+testdata4[[#This Row],[TR]])/21</f>
        <v>1.3359342190606911</v>
      </c>
      <c r="L26" s="1">
        <f>testdata4[[#This Row],[close]]+Multiplier*testdata4[[#This Row],[ATR]]</f>
        <v>220.29780265718207</v>
      </c>
      <c r="M26" s="1">
        <f>testdata4[[#This Row],[close]]-Multiplier*testdata4[[#This Row],[ATR]]</f>
        <v>212.28219734281791</v>
      </c>
      <c r="N26" s="1">
        <f>IF(OR(testdata4[[#This Row],[UpperE]]&lt;N25,D25&gt;N25),testdata4[[#This Row],[UpperE]],N25)</f>
        <v>219.19857142857143</v>
      </c>
      <c r="O26" s="1">
        <f>IF(OR(testdata4[[#This Row],[LowerE]]&gt;O25,E25&lt;O25),testdata4[[#This Row],[LowerE]],O25)</f>
        <v>212.50249757045674</v>
      </c>
      <c r="P26" s="7">
        <f>IF(S25=N25,testdata4[[#This Row],[Upper]],testdata4[[#This Row],[Lower]])</f>
        <v>212.50249757045674</v>
      </c>
      <c r="Q26" s="7" t="e">
        <f>IF(testdata4[[#This Row],[AtrStop]]=testdata4[[#This Row],[Upper]],testdata4[[#This Row],[Upper]],NA())</f>
        <v>#N/A</v>
      </c>
      <c r="R26" s="7">
        <f>IF(testdata4[[#This Row],[AtrStop]]=testdata4[[#This Row],[Lower]],testdata4[[#This Row],[Lower]],NA())</f>
        <v>212.50249757045674</v>
      </c>
      <c r="S26" s="19">
        <f>IF(testdata4[[#This Row],[low]]&lt;=testdata4[[#This Row],[STpot]],testdata4[[#This Row],[Upper]],testdata4[[#This Row],[Lower]])</f>
        <v>212.50249757045674</v>
      </c>
      <c r="U26" s="2"/>
      <c r="V26" s="7"/>
      <c r="W26" s="7"/>
      <c r="X26" s="19"/>
      <c r="Y26" t="str">
        <f t="shared" si="0"/>
        <v>ERR</v>
      </c>
    </row>
    <row r="27" spans="1:25" x14ac:dyDescent="0.25">
      <c r="A27" s="5">
        <v>25</v>
      </c>
      <c r="B27" s="2">
        <v>42774</v>
      </c>
      <c r="C27" s="1">
        <v>215.98</v>
      </c>
      <c r="D27" s="1">
        <v>216.72</v>
      </c>
      <c r="E27" s="1">
        <v>215.7</v>
      </c>
      <c r="F27" s="1">
        <v>216.58</v>
      </c>
      <c r="G27" s="1">
        <f>testdata4[[#This Row],[high]]-testdata4[[#This Row],[low]]</f>
        <v>1.0200000000000102</v>
      </c>
      <c r="H27" s="1">
        <f>ABS(testdata4[[#This Row],[high]]-F26)</f>
        <v>0.43000000000000682</v>
      </c>
      <c r="I27" s="1">
        <f>ABS(testdata4[[#This Row],[low]]-F26)</f>
        <v>0.59000000000000341</v>
      </c>
      <c r="J27" s="1">
        <f>MAX(testdata4[[#This Row],[H-L]:[|L-pC|]])</f>
        <v>1.0200000000000102</v>
      </c>
      <c r="K27" s="10">
        <f>(K26*20+testdata4[[#This Row],[TR]])/21</f>
        <v>1.3208897324387538</v>
      </c>
      <c r="L27" s="1">
        <f>testdata4[[#This Row],[close]]+Multiplier*testdata4[[#This Row],[ATR]]</f>
        <v>220.54266919731629</v>
      </c>
      <c r="M27" s="1">
        <f>testdata4[[#This Row],[close]]-Multiplier*testdata4[[#This Row],[ATR]]</f>
        <v>212.61733080268374</v>
      </c>
      <c r="N27" s="1">
        <f>IF(OR(testdata4[[#This Row],[UpperE]]&lt;N26,D26&gt;N26),testdata4[[#This Row],[UpperE]],N26)</f>
        <v>219.19857142857143</v>
      </c>
      <c r="O27" s="1">
        <f>IF(OR(testdata4[[#This Row],[LowerE]]&gt;O26,E26&lt;O26),testdata4[[#This Row],[LowerE]],O26)</f>
        <v>212.61733080268374</v>
      </c>
      <c r="P27" s="7">
        <f>IF(S26=N26,testdata4[[#This Row],[Upper]],testdata4[[#This Row],[Lower]])</f>
        <v>212.61733080268374</v>
      </c>
      <c r="Q27" s="7" t="e">
        <f>IF(testdata4[[#This Row],[AtrStop]]=testdata4[[#This Row],[Upper]],testdata4[[#This Row],[Upper]],NA())</f>
        <v>#N/A</v>
      </c>
      <c r="R27" s="7">
        <f>IF(testdata4[[#This Row],[AtrStop]]=testdata4[[#This Row],[Lower]],testdata4[[#This Row],[Lower]],NA())</f>
        <v>212.61733080268374</v>
      </c>
      <c r="S27" s="19">
        <f>IF(testdata4[[#This Row],[low]]&lt;=testdata4[[#This Row],[STpot]],testdata4[[#This Row],[Upper]],testdata4[[#This Row],[Lower]])</f>
        <v>212.61733080268374</v>
      </c>
      <c r="U27" s="2"/>
      <c r="V27" s="7"/>
      <c r="W27" s="7"/>
      <c r="X27" s="19"/>
      <c r="Y27" t="str">
        <f t="shared" si="0"/>
        <v>ERR</v>
      </c>
    </row>
    <row r="28" spans="1:25" x14ac:dyDescent="0.25">
      <c r="A28" s="5">
        <v>26</v>
      </c>
      <c r="B28" s="2">
        <v>42775</v>
      </c>
      <c r="C28" s="1">
        <v>216.88</v>
      </c>
      <c r="D28" s="1">
        <v>218.19</v>
      </c>
      <c r="E28" s="1">
        <v>216.84</v>
      </c>
      <c r="F28" s="1">
        <v>217.86</v>
      </c>
      <c r="G28" s="1">
        <f>testdata4[[#This Row],[high]]-testdata4[[#This Row],[low]]</f>
        <v>1.3499999999999943</v>
      </c>
      <c r="H28" s="1">
        <f>ABS(testdata4[[#This Row],[high]]-F27)</f>
        <v>1.6099999999999852</v>
      </c>
      <c r="I28" s="1">
        <f>ABS(testdata4[[#This Row],[low]]-F27)</f>
        <v>0.25999999999999091</v>
      </c>
      <c r="J28" s="1">
        <f>MAX(testdata4[[#This Row],[H-L]:[|L-pC|]])</f>
        <v>1.6099999999999852</v>
      </c>
      <c r="K28" s="10">
        <f>(K27*20+testdata4[[#This Row],[TR]])/21</f>
        <v>1.3346568880369079</v>
      </c>
      <c r="L28" s="1">
        <f>testdata4[[#This Row],[close]]+Multiplier*testdata4[[#This Row],[ATR]]</f>
        <v>221.86397066411072</v>
      </c>
      <c r="M28" s="1">
        <f>testdata4[[#This Row],[close]]-Multiplier*testdata4[[#This Row],[ATR]]</f>
        <v>213.8560293358893</v>
      </c>
      <c r="N28" s="1">
        <f>IF(OR(testdata4[[#This Row],[UpperE]]&lt;N27,D27&gt;N27),testdata4[[#This Row],[UpperE]],N27)</f>
        <v>219.19857142857143</v>
      </c>
      <c r="O28" s="1">
        <f>IF(OR(testdata4[[#This Row],[LowerE]]&gt;O27,E27&lt;O27),testdata4[[#This Row],[LowerE]],O27)</f>
        <v>213.8560293358893</v>
      </c>
      <c r="P28" s="7">
        <f>IF(S27=N27,testdata4[[#This Row],[Upper]],testdata4[[#This Row],[Lower]])</f>
        <v>213.8560293358893</v>
      </c>
      <c r="Q28" s="7" t="e">
        <f>IF(testdata4[[#This Row],[AtrStop]]=testdata4[[#This Row],[Upper]],testdata4[[#This Row],[Upper]],NA())</f>
        <v>#N/A</v>
      </c>
      <c r="R28" s="7">
        <f>IF(testdata4[[#This Row],[AtrStop]]=testdata4[[#This Row],[Lower]],testdata4[[#This Row],[Lower]],NA())</f>
        <v>213.8560293358893</v>
      </c>
      <c r="S28" s="19">
        <f>IF(testdata4[[#This Row],[low]]&lt;=testdata4[[#This Row],[STpot]],testdata4[[#This Row],[Upper]],testdata4[[#This Row],[Lower]])</f>
        <v>213.8560293358893</v>
      </c>
      <c r="U28" s="2"/>
      <c r="V28" s="7"/>
      <c r="W28" s="7"/>
      <c r="X28" s="19"/>
      <c r="Y28" t="str">
        <f t="shared" si="0"/>
        <v>ERR</v>
      </c>
    </row>
    <row r="29" spans="1:25" x14ac:dyDescent="0.25">
      <c r="A29" s="5">
        <v>27</v>
      </c>
      <c r="B29" s="2">
        <v>42776</v>
      </c>
      <c r="C29" s="1">
        <v>218.24</v>
      </c>
      <c r="D29" s="1">
        <v>218.97</v>
      </c>
      <c r="E29" s="1">
        <v>217.88</v>
      </c>
      <c r="F29" s="1">
        <v>218.72</v>
      </c>
      <c r="G29" s="1">
        <f>testdata4[[#This Row],[high]]-testdata4[[#This Row],[low]]</f>
        <v>1.0900000000000034</v>
      </c>
      <c r="H29" s="1">
        <f>ABS(testdata4[[#This Row],[high]]-F28)</f>
        <v>1.1099999999999852</v>
      </c>
      <c r="I29" s="1">
        <f>ABS(testdata4[[#This Row],[low]]-F28)</f>
        <v>1.999999999998181E-2</v>
      </c>
      <c r="J29" s="1">
        <f>MAX(testdata4[[#This Row],[H-L]:[|L-pC|]])</f>
        <v>1.1099999999999852</v>
      </c>
      <c r="K29" s="10">
        <f>(K28*20+testdata4[[#This Row],[TR]])/21</f>
        <v>1.3239589409875305</v>
      </c>
      <c r="L29" s="1">
        <f>testdata4[[#This Row],[close]]+Multiplier*testdata4[[#This Row],[ATR]]</f>
        <v>222.6918768229626</v>
      </c>
      <c r="M29" s="1">
        <f>testdata4[[#This Row],[close]]-Multiplier*testdata4[[#This Row],[ATR]]</f>
        <v>214.7481231770374</v>
      </c>
      <c r="N29" s="1">
        <f>IF(OR(testdata4[[#This Row],[UpperE]]&lt;N28,D28&gt;N28),testdata4[[#This Row],[UpperE]],N28)</f>
        <v>219.19857142857143</v>
      </c>
      <c r="O29" s="1">
        <f>IF(OR(testdata4[[#This Row],[LowerE]]&gt;O28,E28&lt;O28),testdata4[[#This Row],[LowerE]],O28)</f>
        <v>214.7481231770374</v>
      </c>
      <c r="P29" s="7">
        <f>IF(S28=N28,testdata4[[#This Row],[Upper]],testdata4[[#This Row],[Lower]])</f>
        <v>214.7481231770374</v>
      </c>
      <c r="Q29" s="7" t="e">
        <f>IF(testdata4[[#This Row],[AtrStop]]=testdata4[[#This Row],[Upper]],testdata4[[#This Row],[Upper]],NA())</f>
        <v>#N/A</v>
      </c>
      <c r="R29" s="7">
        <f>IF(testdata4[[#This Row],[AtrStop]]=testdata4[[#This Row],[Lower]],testdata4[[#This Row],[Lower]],NA())</f>
        <v>214.7481231770374</v>
      </c>
      <c r="S29" s="19">
        <f>IF(testdata4[[#This Row],[low]]&lt;=testdata4[[#This Row],[STpot]],testdata4[[#This Row],[Upper]],testdata4[[#This Row],[Lower]])</f>
        <v>214.7481231770374</v>
      </c>
      <c r="U29" s="2"/>
      <c r="V29" s="7"/>
      <c r="W29" s="7"/>
      <c r="X29" s="19"/>
      <c r="Y29" t="str">
        <f t="shared" si="0"/>
        <v>ERR</v>
      </c>
    </row>
    <row r="30" spans="1:25" x14ac:dyDescent="0.25">
      <c r="A30" s="5">
        <v>28</v>
      </c>
      <c r="B30" s="2">
        <v>42779</v>
      </c>
      <c r="C30" s="1">
        <v>219.26</v>
      </c>
      <c r="D30" s="1">
        <v>220.19</v>
      </c>
      <c r="E30" s="1">
        <v>219.23</v>
      </c>
      <c r="F30" s="1">
        <v>219.91</v>
      </c>
      <c r="G30" s="1">
        <f>testdata4[[#This Row],[high]]-testdata4[[#This Row],[low]]</f>
        <v>0.96000000000000796</v>
      </c>
      <c r="H30" s="1">
        <f>ABS(testdata4[[#This Row],[high]]-F29)</f>
        <v>1.4699999999999989</v>
      </c>
      <c r="I30" s="1">
        <f>ABS(testdata4[[#This Row],[low]]-F29)</f>
        <v>0.50999999999999091</v>
      </c>
      <c r="J30" s="1">
        <f>MAX(testdata4[[#This Row],[H-L]:[|L-pC|]])</f>
        <v>1.4699999999999989</v>
      </c>
      <c r="K30" s="10">
        <f>(K29*20+testdata4[[#This Row],[TR]])/21</f>
        <v>1.3309132771309815</v>
      </c>
      <c r="L30" s="1">
        <f>testdata4[[#This Row],[close]]+Multiplier*testdata4[[#This Row],[ATR]]</f>
        <v>223.90273983139295</v>
      </c>
      <c r="M30" s="1">
        <f>testdata4[[#This Row],[close]]-Multiplier*testdata4[[#This Row],[ATR]]</f>
        <v>215.91726016860704</v>
      </c>
      <c r="N30" s="1">
        <f>IF(OR(testdata4[[#This Row],[UpperE]]&lt;N29,D29&gt;N29),testdata4[[#This Row],[UpperE]],N29)</f>
        <v>219.19857142857143</v>
      </c>
      <c r="O30" s="1">
        <f>IF(OR(testdata4[[#This Row],[LowerE]]&gt;O29,E29&lt;O29),testdata4[[#This Row],[LowerE]],O29)</f>
        <v>215.91726016860704</v>
      </c>
      <c r="P30" s="7">
        <f>IF(S29=N29,testdata4[[#This Row],[Upper]],testdata4[[#This Row],[Lower]])</f>
        <v>215.91726016860704</v>
      </c>
      <c r="Q30" s="7" t="e">
        <f>IF(testdata4[[#This Row],[AtrStop]]=testdata4[[#This Row],[Upper]],testdata4[[#This Row],[Upper]],NA())</f>
        <v>#N/A</v>
      </c>
      <c r="R30" s="7">
        <f>IF(testdata4[[#This Row],[AtrStop]]=testdata4[[#This Row],[Lower]],testdata4[[#This Row],[Lower]],NA())</f>
        <v>215.91726016860704</v>
      </c>
      <c r="S30" s="19">
        <f>IF(testdata4[[#This Row],[low]]&lt;=testdata4[[#This Row],[STpot]],testdata4[[#This Row],[Upper]],testdata4[[#This Row],[Lower]])</f>
        <v>215.91726016860704</v>
      </c>
      <c r="U30" s="2"/>
      <c r="V30" s="7"/>
      <c r="W30" s="7"/>
      <c r="X30" s="19"/>
      <c r="Y30" t="str">
        <f t="shared" si="0"/>
        <v>ERR</v>
      </c>
    </row>
    <row r="31" spans="1:25" x14ac:dyDescent="0.25">
      <c r="A31" s="5">
        <v>29</v>
      </c>
      <c r="B31" s="2">
        <v>42780</v>
      </c>
      <c r="C31" s="1">
        <v>219.71</v>
      </c>
      <c r="D31" s="1">
        <v>220.8</v>
      </c>
      <c r="E31" s="1">
        <v>219.33</v>
      </c>
      <c r="F31" s="1">
        <v>220.79</v>
      </c>
      <c r="G31" s="1">
        <f>testdata4[[#This Row],[high]]-testdata4[[#This Row],[low]]</f>
        <v>1.4699999999999989</v>
      </c>
      <c r="H31" s="1">
        <f>ABS(testdata4[[#This Row],[high]]-F30)</f>
        <v>0.89000000000001478</v>
      </c>
      <c r="I31" s="1">
        <f>ABS(testdata4[[#This Row],[low]]-F30)</f>
        <v>0.57999999999998408</v>
      </c>
      <c r="J31" s="1">
        <f>MAX(testdata4[[#This Row],[H-L]:[|L-pC|]])</f>
        <v>1.4699999999999989</v>
      </c>
      <c r="K31" s="10">
        <f>(K30*20+testdata4[[#This Row],[TR]])/21</f>
        <v>1.3375364544104587</v>
      </c>
      <c r="L31" s="1">
        <f>testdata4[[#This Row],[close]]+Multiplier*testdata4[[#This Row],[ATR]]</f>
        <v>224.80260936323137</v>
      </c>
      <c r="M31" s="1">
        <f>testdata4[[#This Row],[close]]-Multiplier*testdata4[[#This Row],[ATR]]</f>
        <v>216.77739063676862</v>
      </c>
      <c r="N31" s="1">
        <f>IF(OR(testdata4[[#This Row],[UpperE]]&lt;N30,D30&gt;N30),testdata4[[#This Row],[UpperE]],N30)</f>
        <v>224.80260936323137</v>
      </c>
      <c r="O31" s="1">
        <f>IF(OR(testdata4[[#This Row],[LowerE]]&gt;O30,E30&lt;O30),testdata4[[#This Row],[LowerE]],O30)</f>
        <v>216.77739063676862</v>
      </c>
      <c r="P31" s="7">
        <f>IF(S30=N30,testdata4[[#This Row],[Upper]],testdata4[[#This Row],[Lower]])</f>
        <v>216.77739063676862</v>
      </c>
      <c r="Q31" s="7" t="e">
        <f>IF(testdata4[[#This Row],[AtrStop]]=testdata4[[#This Row],[Upper]],testdata4[[#This Row],[Upper]],NA())</f>
        <v>#N/A</v>
      </c>
      <c r="R31" s="7">
        <f>IF(testdata4[[#This Row],[AtrStop]]=testdata4[[#This Row],[Lower]],testdata4[[#This Row],[Lower]],NA())</f>
        <v>216.77739063676862</v>
      </c>
      <c r="S31" s="19">
        <f>IF(testdata4[[#This Row],[low]]&lt;=testdata4[[#This Row],[STpot]],testdata4[[#This Row],[Upper]],testdata4[[#This Row],[Lower]])</f>
        <v>216.77739063676862</v>
      </c>
      <c r="U31" s="2"/>
      <c r="V31" s="7"/>
      <c r="W31" s="7"/>
      <c r="X31" s="19"/>
      <c r="Y31" t="str">
        <f t="shared" si="0"/>
        <v>ERR</v>
      </c>
    </row>
    <row r="32" spans="1:25" x14ac:dyDescent="0.25">
      <c r="A32" s="5">
        <v>30</v>
      </c>
      <c r="B32" s="2">
        <v>42781</v>
      </c>
      <c r="C32" s="1">
        <v>220.55</v>
      </c>
      <c r="D32" s="1">
        <v>222.15</v>
      </c>
      <c r="E32" s="1">
        <v>220.5</v>
      </c>
      <c r="F32" s="1">
        <v>221.94</v>
      </c>
      <c r="G32" s="1">
        <f>testdata4[[#This Row],[high]]-testdata4[[#This Row],[low]]</f>
        <v>1.6500000000000057</v>
      </c>
      <c r="H32" s="1">
        <f>ABS(testdata4[[#This Row],[high]]-F31)</f>
        <v>1.3600000000000136</v>
      </c>
      <c r="I32" s="1">
        <f>ABS(testdata4[[#This Row],[low]]-F31)</f>
        <v>0.28999999999999204</v>
      </c>
      <c r="J32" s="1">
        <f>MAX(testdata4[[#This Row],[H-L]:[|L-pC|]])</f>
        <v>1.6500000000000057</v>
      </c>
      <c r="K32" s="10">
        <f>(K31*20+testdata4[[#This Row],[TR]])/21</f>
        <v>1.3524156708671038</v>
      </c>
      <c r="L32" s="1">
        <f>testdata4[[#This Row],[close]]+Multiplier*testdata4[[#This Row],[ATR]]</f>
        <v>225.99724701260132</v>
      </c>
      <c r="M32" s="1">
        <f>testdata4[[#This Row],[close]]-Multiplier*testdata4[[#This Row],[ATR]]</f>
        <v>217.88275298739867</v>
      </c>
      <c r="N32" s="1">
        <f>IF(OR(testdata4[[#This Row],[UpperE]]&lt;N31,D31&gt;N31),testdata4[[#This Row],[UpperE]],N31)</f>
        <v>224.80260936323137</v>
      </c>
      <c r="O32" s="1">
        <f>IF(OR(testdata4[[#This Row],[LowerE]]&gt;O31,E31&lt;O31),testdata4[[#This Row],[LowerE]],O31)</f>
        <v>217.88275298739867</v>
      </c>
      <c r="P32" s="7">
        <f>IF(S31=N31,testdata4[[#This Row],[Upper]],testdata4[[#This Row],[Lower]])</f>
        <v>217.88275298739867</v>
      </c>
      <c r="Q32" s="7" t="e">
        <f>IF(testdata4[[#This Row],[AtrStop]]=testdata4[[#This Row],[Upper]],testdata4[[#This Row],[Upper]],NA())</f>
        <v>#N/A</v>
      </c>
      <c r="R32" s="7">
        <f>IF(testdata4[[#This Row],[AtrStop]]=testdata4[[#This Row],[Lower]],testdata4[[#This Row],[Lower]],NA())</f>
        <v>217.88275298739867</v>
      </c>
      <c r="S32" s="19">
        <f>IF(testdata4[[#This Row],[low]]&lt;=testdata4[[#This Row],[STpot]],testdata4[[#This Row],[Upper]],testdata4[[#This Row],[Lower]])</f>
        <v>217.88275298739867</v>
      </c>
      <c r="U32" s="2"/>
      <c r="V32" s="7"/>
      <c r="W32" s="7"/>
      <c r="X32" s="19"/>
      <c r="Y32" t="str">
        <f t="shared" si="0"/>
        <v>ERR</v>
      </c>
    </row>
    <row r="33" spans="1:25" x14ac:dyDescent="0.25">
      <c r="A33" s="5">
        <v>31</v>
      </c>
      <c r="B33" s="2">
        <v>42782</v>
      </c>
      <c r="C33" s="1">
        <v>221.98</v>
      </c>
      <c r="D33" s="1">
        <v>222.16</v>
      </c>
      <c r="E33" s="1">
        <v>220.93</v>
      </c>
      <c r="F33" s="1">
        <v>221.75</v>
      </c>
      <c r="G33" s="1">
        <f>testdata4[[#This Row],[high]]-testdata4[[#This Row],[low]]</f>
        <v>1.2299999999999898</v>
      </c>
      <c r="H33" s="1">
        <f>ABS(testdata4[[#This Row],[high]]-F32)</f>
        <v>0.21999999999999886</v>
      </c>
      <c r="I33" s="1">
        <f>ABS(testdata4[[#This Row],[low]]-F32)</f>
        <v>1.0099999999999909</v>
      </c>
      <c r="J33" s="1">
        <f>MAX(testdata4[[#This Row],[H-L]:[|L-pC|]])</f>
        <v>1.2299999999999898</v>
      </c>
      <c r="K33" s="10">
        <f>(K32*20+testdata4[[#This Row],[TR]])/21</f>
        <v>1.346586353206765</v>
      </c>
      <c r="L33" s="1">
        <f>testdata4[[#This Row],[close]]+Multiplier*testdata4[[#This Row],[ATR]]</f>
        <v>225.78975905962028</v>
      </c>
      <c r="M33" s="1">
        <f>testdata4[[#This Row],[close]]-Multiplier*testdata4[[#This Row],[ATR]]</f>
        <v>217.71024094037972</v>
      </c>
      <c r="N33" s="1">
        <f>IF(OR(testdata4[[#This Row],[UpperE]]&lt;N32,D32&gt;N32),testdata4[[#This Row],[UpperE]],N32)</f>
        <v>224.80260936323137</v>
      </c>
      <c r="O33" s="1">
        <f>IF(OR(testdata4[[#This Row],[LowerE]]&gt;O32,E32&lt;O32),testdata4[[#This Row],[LowerE]],O32)</f>
        <v>217.88275298739867</v>
      </c>
      <c r="P33" s="7">
        <f>IF(S32=N32,testdata4[[#This Row],[Upper]],testdata4[[#This Row],[Lower]])</f>
        <v>217.88275298739867</v>
      </c>
      <c r="Q33" s="7" t="e">
        <f>IF(testdata4[[#This Row],[AtrStop]]=testdata4[[#This Row],[Upper]],testdata4[[#This Row],[Upper]],NA())</f>
        <v>#N/A</v>
      </c>
      <c r="R33" s="7">
        <f>IF(testdata4[[#This Row],[AtrStop]]=testdata4[[#This Row],[Lower]],testdata4[[#This Row],[Lower]],NA())</f>
        <v>217.88275298739867</v>
      </c>
      <c r="S33" s="19">
        <f>IF(testdata4[[#This Row],[low]]&lt;=testdata4[[#This Row],[STpot]],testdata4[[#This Row],[Upper]],testdata4[[#This Row],[Lower]])</f>
        <v>217.88275298739867</v>
      </c>
      <c r="U33" s="2"/>
      <c r="V33" s="7"/>
      <c r="W33" s="7"/>
      <c r="X33" s="19"/>
      <c r="Y33" t="str">
        <f t="shared" si="0"/>
        <v>ERR</v>
      </c>
    </row>
    <row r="34" spans="1:25" x14ac:dyDescent="0.25">
      <c r="A34" s="5">
        <v>32</v>
      </c>
      <c r="B34" s="2">
        <v>42783</v>
      </c>
      <c r="C34" s="1">
        <v>221.03</v>
      </c>
      <c r="D34" s="1">
        <v>222.1</v>
      </c>
      <c r="E34" s="1">
        <v>221.01</v>
      </c>
      <c r="F34" s="1">
        <v>222.1</v>
      </c>
      <c r="G34" s="1">
        <f>testdata4[[#This Row],[high]]-testdata4[[#This Row],[low]]</f>
        <v>1.0900000000000034</v>
      </c>
      <c r="H34" s="1">
        <f>ABS(testdata4[[#This Row],[high]]-F33)</f>
        <v>0.34999999999999432</v>
      </c>
      <c r="I34" s="1">
        <f>ABS(testdata4[[#This Row],[low]]-F33)</f>
        <v>0.74000000000000909</v>
      </c>
      <c r="J34" s="1">
        <f>MAX(testdata4[[#This Row],[H-L]:[|L-pC|]])</f>
        <v>1.0900000000000034</v>
      </c>
      <c r="K34" s="10">
        <f>(K33*20+testdata4[[#This Row],[TR]])/21</f>
        <v>1.3343679554350145</v>
      </c>
      <c r="L34" s="1">
        <f>testdata4[[#This Row],[close]]+Multiplier*testdata4[[#This Row],[ATR]]</f>
        <v>226.10310386630505</v>
      </c>
      <c r="M34" s="1">
        <f>testdata4[[#This Row],[close]]-Multiplier*testdata4[[#This Row],[ATR]]</f>
        <v>218.09689613369494</v>
      </c>
      <c r="N34" s="1">
        <f>IF(OR(testdata4[[#This Row],[UpperE]]&lt;N33,D33&gt;N33),testdata4[[#This Row],[UpperE]],N33)</f>
        <v>224.80260936323137</v>
      </c>
      <c r="O34" s="1">
        <f>IF(OR(testdata4[[#This Row],[LowerE]]&gt;O33,E33&lt;O33),testdata4[[#This Row],[LowerE]],O33)</f>
        <v>218.09689613369494</v>
      </c>
      <c r="P34" s="7">
        <f>IF(S33=N33,testdata4[[#This Row],[Upper]],testdata4[[#This Row],[Lower]])</f>
        <v>218.09689613369494</v>
      </c>
      <c r="Q34" s="7" t="e">
        <f>IF(testdata4[[#This Row],[AtrStop]]=testdata4[[#This Row],[Upper]],testdata4[[#This Row],[Upper]],NA())</f>
        <v>#N/A</v>
      </c>
      <c r="R34" s="7">
        <f>IF(testdata4[[#This Row],[AtrStop]]=testdata4[[#This Row],[Lower]],testdata4[[#This Row],[Lower]],NA())</f>
        <v>218.09689613369494</v>
      </c>
      <c r="S34" s="19">
        <f>IF(testdata4[[#This Row],[low]]&lt;=testdata4[[#This Row],[STpot]],testdata4[[#This Row],[Upper]],testdata4[[#This Row],[Lower]])</f>
        <v>218.09689613369494</v>
      </c>
      <c r="U34" s="2"/>
      <c r="V34" s="7"/>
      <c r="W34" s="7"/>
      <c r="X34" s="19"/>
      <c r="Y34" t="str">
        <f t="shared" si="0"/>
        <v>ERR</v>
      </c>
    </row>
    <row r="35" spans="1:25" x14ac:dyDescent="0.25">
      <c r="A35" s="5">
        <v>33</v>
      </c>
      <c r="B35" s="2">
        <v>42787</v>
      </c>
      <c r="C35" s="1">
        <v>222.51</v>
      </c>
      <c r="D35" s="1">
        <v>223.62</v>
      </c>
      <c r="E35" s="1">
        <v>222.5</v>
      </c>
      <c r="F35" s="1">
        <v>223.43</v>
      </c>
      <c r="G35" s="1">
        <f>testdata4[[#This Row],[high]]-testdata4[[#This Row],[low]]</f>
        <v>1.1200000000000045</v>
      </c>
      <c r="H35" s="1">
        <f>ABS(testdata4[[#This Row],[high]]-F34)</f>
        <v>1.5200000000000102</v>
      </c>
      <c r="I35" s="1">
        <f>ABS(testdata4[[#This Row],[low]]-F34)</f>
        <v>0.40000000000000568</v>
      </c>
      <c r="J35" s="1">
        <f>MAX(testdata4[[#This Row],[H-L]:[|L-pC|]])</f>
        <v>1.5200000000000102</v>
      </c>
      <c r="K35" s="10">
        <f>(K34*20+testdata4[[#This Row],[TR]])/21</f>
        <v>1.3432075766047764</v>
      </c>
      <c r="L35" s="1">
        <f>testdata4[[#This Row],[close]]+Multiplier*testdata4[[#This Row],[ATR]]</f>
        <v>227.45962272981433</v>
      </c>
      <c r="M35" s="1">
        <f>testdata4[[#This Row],[close]]-Multiplier*testdata4[[#This Row],[ATR]]</f>
        <v>219.40037727018569</v>
      </c>
      <c r="N35" s="1">
        <f>IF(OR(testdata4[[#This Row],[UpperE]]&lt;N34,D34&gt;N34),testdata4[[#This Row],[UpperE]],N34)</f>
        <v>224.80260936323137</v>
      </c>
      <c r="O35" s="1">
        <f>IF(OR(testdata4[[#This Row],[LowerE]]&gt;O34,E34&lt;O34),testdata4[[#This Row],[LowerE]],O34)</f>
        <v>219.40037727018569</v>
      </c>
      <c r="P35" s="7">
        <f>IF(S34=N34,testdata4[[#This Row],[Upper]],testdata4[[#This Row],[Lower]])</f>
        <v>219.40037727018569</v>
      </c>
      <c r="Q35" s="7" t="e">
        <f>IF(testdata4[[#This Row],[AtrStop]]=testdata4[[#This Row],[Upper]],testdata4[[#This Row],[Upper]],NA())</f>
        <v>#N/A</v>
      </c>
      <c r="R35" s="7">
        <f>IF(testdata4[[#This Row],[AtrStop]]=testdata4[[#This Row],[Lower]],testdata4[[#This Row],[Lower]],NA())</f>
        <v>219.40037727018569</v>
      </c>
      <c r="S35" s="19">
        <f>IF(testdata4[[#This Row],[low]]&lt;=testdata4[[#This Row],[STpot]],testdata4[[#This Row],[Upper]],testdata4[[#This Row],[Lower]])</f>
        <v>219.40037727018569</v>
      </c>
      <c r="U35" s="2"/>
      <c r="V35" s="7"/>
      <c r="W35" s="7"/>
      <c r="X35" s="19"/>
      <c r="Y35" t="str">
        <f t="shared" si="0"/>
        <v>ERR</v>
      </c>
    </row>
    <row r="36" spans="1:25" x14ac:dyDescent="0.25">
      <c r="A36" s="5">
        <v>34</v>
      </c>
      <c r="B36" s="2">
        <v>42788</v>
      </c>
      <c r="C36" s="1">
        <v>222.98</v>
      </c>
      <c r="D36" s="1">
        <v>223.47</v>
      </c>
      <c r="E36" s="1">
        <v>222.8</v>
      </c>
      <c r="F36" s="1">
        <v>223.23</v>
      </c>
      <c r="G36" s="1">
        <f>testdata4[[#This Row],[high]]-testdata4[[#This Row],[low]]</f>
        <v>0.66999999999998749</v>
      </c>
      <c r="H36" s="1">
        <f>ABS(testdata4[[#This Row],[high]]-F35)</f>
        <v>3.9999999999992042E-2</v>
      </c>
      <c r="I36" s="1">
        <f>ABS(testdata4[[#This Row],[low]]-F35)</f>
        <v>0.62999999999999545</v>
      </c>
      <c r="J36" s="1">
        <f>MAX(testdata4[[#This Row],[H-L]:[|L-pC|]])</f>
        <v>0.66999999999998749</v>
      </c>
      <c r="K36" s="10">
        <f>(K35*20+testdata4[[#This Row],[TR]])/21</f>
        <v>1.3111500729569292</v>
      </c>
      <c r="L36" s="1">
        <f>testdata4[[#This Row],[close]]+Multiplier*testdata4[[#This Row],[ATR]]</f>
        <v>227.16345021887076</v>
      </c>
      <c r="M36" s="1">
        <f>testdata4[[#This Row],[close]]-Multiplier*testdata4[[#This Row],[ATR]]</f>
        <v>219.29654978112922</v>
      </c>
      <c r="N36" s="1">
        <f>IF(OR(testdata4[[#This Row],[UpperE]]&lt;N35,D35&gt;N35),testdata4[[#This Row],[UpperE]],N35)</f>
        <v>224.80260936323137</v>
      </c>
      <c r="O36" s="1">
        <f>IF(OR(testdata4[[#This Row],[LowerE]]&gt;O35,E35&lt;O35),testdata4[[#This Row],[LowerE]],O35)</f>
        <v>219.40037727018569</v>
      </c>
      <c r="P36" s="7">
        <f>IF(S35=N35,testdata4[[#This Row],[Upper]],testdata4[[#This Row],[Lower]])</f>
        <v>219.40037727018569</v>
      </c>
      <c r="Q36" s="7" t="e">
        <f>IF(testdata4[[#This Row],[AtrStop]]=testdata4[[#This Row],[Upper]],testdata4[[#This Row],[Upper]],NA())</f>
        <v>#N/A</v>
      </c>
      <c r="R36" s="7">
        <f>IF(testdata4[[#This Row],[AtrStop]]=testdata4[[#This Row],[Lower]],testdata4[[#This Row],[Lower]],NA())</f>
        <v>219.40037727018569</v>
      </c>
      <c r="S36" s="19">
        <f>IF(testdata4[[#This Row],[low]]&lt;=testdata4[[#This Row],[STpot]],testdata4[[#This Row],[Upper]],testdata4[[#This Row],[Lower]])</f>
        <v>219.40037727018569</v>
      </c>
      <c r="U36" s="2"/>
      <c r="V36" s="7"/>
      <c r="W36" s="7"/>
      <c r="X36" s="19"/>
      <c r="Y36" t="str">
        <f t="shared" si="0"/>
        <v>ERR</v>
      </c>
    </row>
    <row r="37" spans="1:25" x14ac:dyDescent="0.25">
      <c r="A37" s="5">
        <v>35</v>
      </c>
      <c r="B37" s="2">
        <v>42789</v>
      </c>
      <c r="C37" s="1">
        <v>223.79</v>
      </c>
      <c r="D37" s="1">
        <v>223.81</v>
      </c>
      <c r="E37" s="1">
        <v>222.55</v>
      </c>
      <c r="F37" s="1">
        <v>223.38</v>
      </c>
      <c r="G37" s="1">
        <f>testdata4[[#This Row],[high]]-testdata4[[#This Row],[low]]</f>
        <v>1.2599999999999909</v>
      </c>
      <c r="H37" s="1">
        <f>ABS(testdata4[[#This Row],[high]]-F36)</f>
        <v>0.58000000000001251</v>
      </c>
      <c r="I37" s="1">
        <f>ABS(testdata4[[#This Row],[low]]-F36)</f>
        <v>0.6799999999999784</v>
      </c>
      <c r="J37" s="1">
        <f>MAX(testdata4[[#This Row],[H-L]:[|L-pC|]])</f>
        <v>1.2599999999999909</v>
      </c>
      <c r="K37" s="10">
        <f>(K36*20+testdata4[[#This Row],[TR]])/21</f>
        <v>1.308714355197075</v>
      </c>
      <c r="L37" s="1">
        <f>testdata4[[#This Row],[close]]+Multiplier*testdata4[[#This Row],[ATR]]</f>
        <v>227.30614306559121</v>
      </c>
      <c r="M37" s="1">
        <f>testdata4[[#This Row],[close]]-Multiplier*testdata4[[#This Row],[ATR]]</f>
        <v>219.45385693440878</v>
      </c>
      <c r="N37" s="1">
        <f>IF(OR(testdata4[[#This Row],[UpperE]]&lt;N36,D36&gt;N36),testdata4[[#This Row],[UpperE]],N36)</f>
        <v>224.80260936323137</v>
      </c>
      <c r="O37" s="1">
        <f>IF(OR(testdata4[[#This Row],[LowerE]]&gt;O36,E36&lt;O36),testdata4[[#This Row],[LowerE]],O36)</f>
        <v>219.45385693440878</v>
      </c>
      <c r="P37" s="7">
        <f>IF(S36=N36,testdata4[[#This Row],[Upper]],testdata4[[#This Row],[Lower]])</f>
        <v>219.45385693440878</v>
      </c>
      <c r="Q37" s="7" t="e">
        <f>IF(testdata4[[#This Row],[AtrStop]]=testdata4[[#This Row],[Upper]],testdata4[[#This Row],[Upper]],NA())</f>
        <v>#N/A</v>
      </c>
      <c r="R37" s="7">
        <f>IF(testdata4[[#This Row],[AtrStop]]=testdata4[[#This Row],[Lower]],testdata4[[#This Row],[Lower]],NA())</f>
        <v>219.45385693440878</v>
      </c>
      <c r="S37" s="19">
        <f>IF(testdata4[[#This Row],[low]]&lt;=testdata4[[#This Row],[STpot]],testdata4[[#This Row],[Upper]],testdata4[[#This Row],[Lower]])</f>
        <v>219.45385693440878</v>
      </c>
      <c r="U37" s="2"/>
      <c r="V37" s="7"/>
      <c r="W37" s="7"/>
      <c r="X37" s="19"/>
      <c r="Y37" t="str">
        <f t="shared" si="0"/>
        <v>ERR</v>
      </c>
    </row>
    <row r="38" spans="1:25" x14ac:dyDescent="0.25">
      <c r="A38" s="5">
        <v>36</v>
      </c>
      <c r="B38" s="2">
        <v>42790</v>
      </c>
      <c r="C38" s="1">
        <v>222.45</v>
      </c>
      <c r="D38" s="1">
        <v>223.71</v>
      </c>
      <c r="E38" s="1">
        <v>222.41</v>
      </c>
      <c r="F38" s="1">
        <v>223.66</v>
      </c>
      <c r="G38" s="1">
        <f>testdata4[[#This Row],[high]]-testdata4[[#This Row],[low]]</f>
        <v>1.3000000000000114</v>
      </c>
      <c r="H38" s="1">
        <f>ABS(testdata4[[#This Row],[high]]-F37)</f>
        <v>0.33000000000001251</v>
      </c>
      <c r="I38" s="1">
        <f>ABS(testdata4[[#This Row],[low]]-F37)</f>
        <v>0.96999999999999886</v>
      </c>
      <c r="J38" s="1">
        <f>MAX(testdata4[[#This Row],[H-L]:[|L-pC|]])</f>
        <v>1.3000000000000114</v>
      </c>
      <c r="K38" s="10">
        <f>(K37*20+testdata4[[#This Row],[TR]])/21</f>
        <v>1.3082993859019769</v>
      </c>
      <c r="L38" s="1">
        <f>testdata4[[#This Row],[close]]+Multiplier*testdata4[[#This Row],[ATR]]</f>
        <v>227.58489815770594</v>
      </c>
      <c r="M38" s="1">
        <f>testdata4[[#This Row],[close]]-Multiplier*testdata4[[#This Row],[ATR]]</f>
        <v>219.73510184229406</v>
      </c>
      <c r="N38" s="1">
        <f>IF(OR(testdata4[[#This Row],[UpperE]]&lt;N37,D37&gt;N37),testdata4[[#This Row],[UpperE]],N37)</f>
        <v>224.80260936323137</v>
      </c>
      <c r="O38" s="1">
        <f>IF(OR(testdata4[[#This Row],[LowerE]]&gt;O37,E37&lt;O37),testdata4[[#This Row],[LowerE]],O37)</f>
        <v>219.73510184229406</v>
      </c>
      <c r="P38" s="7">
        <f>IF(S37=N37,testdata4[[#This Row],[Upper]],testdata4[[#This Row],[Lower]])</f>
        <v>219.73510184229406</v>
      </c>
      <c r="Q38" s="7" t="e">
        <f>IF(testdata4[[#This Row],[AtrStop]]=testdata4[[#This Row],[Upper]],testdata4[[#This Row],[Upper]],NA())</f>
        <v>#N/A</v>
      </c>
      <c r="R38" s="7">
        <f>IF(testdata4[[#This Row],[AtrStop]]=testdata4[[#This Row],[Lower]],testdata4[[#This Row],[Lower]],NA())</f>
        <v>219.73510184229406</v>
      </c>
      <c r="S38" s="19">
        <f>IF(testdata4[[#This Row],[low]]&lt;=testdata4[[#This Row],[STpot]],testdata4[[#This Row],[Upper]],testdata4[[#This Row],[Lower]])</f>
        <v>219.73510184229406</v>
      </c>
      <c r="U38" s="2"/>
      <c r="V38" s="7"/>
      <c r="W38" s="7"/>
      <c r="X38" s="19"/>
      <c r="Y38" t="str">
        <f t="shared" si="0"/>
        <v>ERR</v>
      </c>
    </row>
    <row r="39" spans="1:25" x14ac:dyDescent="0.25">
      <c r="A39" s="5">
        <v>37</v>
      </c>
      <c r="B39" s="2">
        <v>42793</v>
      </c>
      <c r="C39" s="1">
        <v>223.57</v>
      </c>
      <c r="D39" s="1">
        <v>224.2</v>
      </c>
      <c r="E39" s="1">
        <v>223.29</v>
      </c>
      <c r="F39" s="1">
        <v>224.01</v>
      </c>
      <c r="G39" s="1">
        <f>testdata4[[#This Row],[high]]-testdata4[[#This Row],[low]]</f>
        <v>0.90999999999999659</v>
      </c>
      <c r="H39" s="1">
        <f>ABS(testdata4[[#This Row],[high]]-F38)</f>
        <v>0.53999999999999204</v>
      </c>
      <c r="I39" s="1">
        <f>ABS(testdata4[[#This Row],[low]]-F38)</f>
        <v>0.37000000000000455</v>
      </c>
      <c r="J39" s="1">
        <f>MAX(testdata4[[#This Row],[H-L]:[|L-pC|]])</f>
        <v>0.90999999999999659</v>
      </c>
      <c r="K39" s="10">
        <f>(K38*20+testdata4[[#This Row],[TR]])/21</f>
        <v>1.289332748478073</v>
      </c>
      <c r="L39" s="1">
        <f>testdata4[[#This Row],[close]]+Multiplier*testdata4[[#This Row],[ATR]]</f>
        <v>227.87799824543421</v>
      </c>
      <c r="M39" s="1">
        <f>testdata4[[#This Row],[close]]-Multiplier*testdata4[[#This Row],[ATR]]</f>
        <v>220.14200175456577</v>
      </c>
      <c r="N39" s="1">
        <f>IF(OR(testdata4[[#This Row],[UpperE]]&lt;N38,D38&gt;N38),testdata4[[#This Row],[UpperE]],N38)</f>
        <v>224.80260936323137</v>
      </c>
      <c r="O39" s="1">
        <f>IF(OR(testdata4[[#This Row],[LowerE]]&gt;O38,E38&lt;O38),testdata4[[#This Row],[LowerE]],O38)</f>
        <v>220.14200175456577</v>
      </c>
      <c r="P39" s="7">
        <f>IF(S38=N38,testdata4[[#This Row],[Upper]],testdata4[[#This Row],[Lower]])</f>
        <v>220.14200175456577</v>
      </c>
      <c r="Q39" s="7" t="e">
        <f>IF(testdata4[[#This Row],[AtrStop]]=testdata4[[#This Row],[Upper]],testdata4[[#This Row],[Upper]],NA())</f>
        <v>#N/A</v>
      </c>
      <c r="R39" s="7">
        <f>IF(testdata4[[#This Row],[AtrStop]]=testdata4[[#This Row],[Lower]],testdata4[[#This Row],[Lower]],NA())</f>
        <v>220.14200175456577</v>
      </c>
      <c r="S39" s="19">
        <f>IF(testdata4[[#This Row],[low]]&lt;=testdata4[[#This Row],[STpot]],testdata4[[#This Row],[Upper]],testdata4[[#This Row],[Lower]])</f>
        <v>220.14200175456577</v>
      </c>
      <c r="U39" s="2"/>
      <c r="V39" s="7"/>
      <c r="W39" s="7"/>
      <c r="X39" s="19"/>
      <c r="Y39" t="str">
        <f t="shared" si="0"/>
        <v>ERR</v>
      </c>
    </row>
    <row r="40" spans="1:25" x14ac:dyDescent="0.25">
      <c r="A40" s="5">
        <v>38</v>
      </c>
      <c r="B40" s="2">
        <v>42794</v>
      </c>
      <c r="C40" s="1">
        <v>223.6</v>
      </c>
      <c r="D40" s="1">
        <v>223.86</v>
      </c>
      <c r="E40" s="1">
        <v>222.98</v>
      </c>
      <c r="F40" s="1">
        <v>223.41</v>
      </c>
      <c r="G40" s="1">
        <f>testdata4[[#This Row],[high]]-testdata4[[#This Row],[low]]</f>
        <v>0.88000000000002387</v>
      </c>
      <c r="H40" s="1">
        <f>ABS(testdata4[[#This Row],[high]]-F39)</f>
        <v>0.14999999999997726</v>
      </c>
      <c r="I40" s="1">
        <f>ABS(testdata4[[#This Row],[low]]-F39)</f>
        <v>1.0300000000000011</v>
      </c>
      <c r="J40" s="1">
        <f>MAX(testdata4[[#This Row],[H-L]:[|L-pC|]])</f>
        <v>1.0300000000000011</v>
      </c>
      <c r="K40" s="10">
        <f>(K39*20+testdata4[[#This Row],[TR]])/21</f>
        <v>1.2769835699791172</v>
      </c>
      <c r="L40" s="1">
        <f>testdata4[[#This Row],[close]]+Multiplier*testdata4[[#This Row],[ATR]]</f>
        <v>227.24095070993735</v>
      </c>
      <c r="M40" s="1">
        <f>testdata4[[#This Row],[close]]-Multiplier*testdata4[[#This Row],[ATR]]</f>
        <v>219.57904929006264</v>
      </c>
      <c r="N40" s="1">
        <f>IF(OR(testdata4[[#This Row],[UpperE]]&lt;N39,D39&gt;N39),testdata4[[#This Row],[UpperE]],N39)</f>
        <v>224.80260936323137</v>
      </c>
      <c r="O40" s="1">
        <f>IF(OR(testdata4[[#This Row],[LowerE]]&gt;O39,E39&lt;O39),testdata4[[#This Row],[LowerE]],O39)</f>
        <v>220.14200175456577</v>
      </c>
      <c r="P40" s="7">
        <f>IF(S39=N39,testdata4[[#This Row],[Upper]],testdata4[[#This Row],[Lower]])</f>
        <v>220.14200175456577</v>
      </c>
      <c r="Q40" s="7" t="e">
        <f>IF(testdata4[[#This Row],[AtrStop]]=testdata4[[#This Row],[Upper]],testdata4[[#This Row],[Upper]],NA())</f>
        <v>#N/A</v>
      </c>
      <c r="R40" s="7">
        <f>IF(testdata4[[#This Row],[AtrStop]]=testdata4[[#This Row],[Lower]],testdata4[[#This Row],[Lower]],NA())</f>
        <v>220.14200175456577</v>
      </c>
      <c r="S40" s="19">
        <f>IF(testdata4[[#This Row],[low]]&lt;=testdata4[[#This Row],[STpot]],testdata4[[#This Row],[Upper]],testdata4[[#This Row],[Lower]])</f>
        <v>220.14200175456577</v>
      </c>
      <c r="U40" s="2"/>
      <c r="V40" s="7"/>
      <c r="W40" s="7"/>
      <c r="X40" s="19"/>
      <c r="Y40" t="str">
        <f t="shared" si="0"/>
        <v>ERR</v>
      </c>
    </row>
    <row r="41" spans="1:25" x14ac:dyDescent="0.25">
      <c r="A41" s="5">
        <v>39</v>
      </c>
      <c r="B41" s="2">
        <v>42795</v>
      </c>
      <c r="C41" s="1">
        <v>225.22</v>
      </c>
      <c r="D41" s="1">
        <v>227.04</v>
      </c>
      <c r="E41" s="1">
        <v>225.2</v>
      </c>
      <c r="F41" s="1">
        <v>226.53</v>
      </c>
      <c r="G41" s="1">
        <f>testdata4[[#This Row],[high]]-testdata4[[#This Row],[low]]</f>
        <v>1.8400000000000034</v>
      </c>
      <c r="H41" s="1">
        <f>ABS(testdata4[[#This Row],[high]]-F40)</f>
        <v>3.6299999999999955</v>
      </c>
      <c r="I41" s="1">
        <f>ABS(testdata4[[#This Row],[low]]-F40)</f>
        <v>1.789999999999992</v>
      </c>
      <c r="J41" s="1">
        <f>MAX(testdata4[[#This Row],[H-L]:[|L-pC|]])</f>
        <v>3.6299999999999955</v>
      </c>
      <c r="K41" s="10">
        <f>(K40*20+testdata4[[#This Row],[TR]])/21</f>
        <v>1.389031971408683</v>
      </c>
      <c r="L41" s="1">
        <f>testdata4[[#This Row],[close]]+Multiplier*testdata4[[#This Row],[ATR]]</f>
        <v>230.69709591422605</v>
      </c>
      <c r="M41" s="1">
        <f>testdata4[[#This Row],[close]]-Multiplier*testdata4[[#This Row],[ATR]]</f>
        <v>222.36290408577395</v>
      </c>
      <c r="N41" s="1">
        <f>IF(OR(testdata4[[#This Row],[UpperE]]&lt;N40,D40&gt;N40),testdata4[[#This Row],[UpperE]],N40)</f>
        <v>224.80260936323137</v>
      </c>
      <c r="O41" s="1">
        <f>IF(OR(testdata4[[#This Row],[LowerE]]&gt;O40,E40&lt;O40),testdata4[[#This Row],[LowerE]],O40)</f>
        <v>222.36290408577395</v>
      </c>
      <c r="P41" s="7">
        <f>IF(S40=N40,testdata4[[#This Row],[Upper]],testdata4[[#This Row],[Lower]])</f>
        <v>222.36290408577395</v>
      </c>
      <c r="Q41" s="7" t="e">
        <f>IF(testdata4[[#This Row],[AtrStop]]=testdata4[[#This Row],[Upper]],testdata4[[#This Row],[Upper]],NA())</f>
        <v>#N/A</v>
      </c>
      <c r="R41" s="7">
        <f>IF(testdata4[[#This Row],[AtrStop]]=testdata4[[#This Row],[Lower]],testdata4[[#This Row],[Lower]],NA())</f>
        <v>222.36290408577395</v>
      </c>
      <c r="S41" s="19">
        <f>IF(testdata4[[#This Row],[low]]&lt;=testdata4[[#This Row],[STpot]],testdata4[[#This Row],[Upper]],testdata4[[#This Row],[Lower]])</f>
        <v>222.36290408577395</v>
      </c>
      <c r="U41" s="2"/>
      <c r="V41" s="7"/>
      <c r="W41" s="7"/>
      <c r="X41" s="19"/>
      <c r="Y41" t="str">
        <f t="shared" si="0"/>
        <v>ERR</v>
      </c>
    </row>
    <row r="42" spans="1:25" x14ac:dyDescent="0.25">
      <c r="A42" s="5">
        <v>40</v>
      </c>
      <c r="B42" s="2">
        <v>42796</v>
      </c>
      <c r="C42" s="1">
        <v>226.33</v>
      </c>
      <c r="D42" s="1">
        <v>226.34</v>
      </c>
      <c r="E42" s="1">
        <v>225.05</v>
      </c>
      <c r="F42" s="1">
        <v>225.11</v>
      </c>
      <c r="G42" s="1">
        <f>testdata4[[#This Row],[high]]-testdata4[[#This Row],[low]]</f>
        <v>1.289999999999992</v>
      </c>
      <c r="H42" s="1">
        <f>ABS(testdata4[[#This Row],[high]]-F41)</f>
        <v>0.18999999999999773</v>
      </c>
      <c r="I42" s="1">
        <f>ABS(testdata4[[#This Row],[low]]-F41)</f>
        <v>1.4799999999999898</v>
      </c>
      <c r="J42" s="1">
        <f>MAX(testdata4[[#This Row],[H-L]:[|L-pC|]])</f>
        <v>1.4799999999999898</v>
      </c>
      <c r="K42" s="10">
        <f>(K41*20+testdata4[[#This Row],[TR]])/21</f>
        <v>1.3933637822939833</v>
      </c>
      <c r="L42" s="1">
        <f>testdata4[[#This Row],[close]]+Multiplier*testdata4[[#This Row],[ATR]]</f>
        <v>229.29009134688195</v>
      </c>
      <c r="M42" s="1">
        <f>testdata4[[#This Row],[close]]-Multiplier*testdata4[[#This Row],[ATR]]</f>
        <v>220.92990865311808</v>
      </c>
      <c r="N42" s="1">
        <f>IF(OR(testdata4[[#This Row],[UpperE]]&lt;N41,D41&gt;N41),testdata4[[#This Row],[UpperE]],N41)</f>
        <v>229.29009134688195</v>
      </c>
      <c r="O42" s="1">
        <f>IF(OR(testdata4[[#This Row],[LowerE]]&gt;O41,E41&lt;O41),testdata4[[#This Row],[LowerE]],O41)</f>
        <v>222.36290408577395</v>
      </c>
      <c r="P42" s="7">
        <f>IF(S41=N41,testdata4[[#This Row],[Upper]],testdata4[[#This Row],[Lower]])</f>
        <v>222.36290408577395</v>
      </c>
      <c r="Q42" s="7" t="e">
        <f>IF(testdata4[[#This Row],[AtrStop]]=testdata4[[#This Row],[Upper]],testdata4[[#This Row],[Upper]],NA())</f>
        <v>#N/A</v>
      </c>
      <c r="R42" s="7">
        <f>IF(testdata4[[#This Row],[AtrStop]]=testdata4[[#This Row],[Lower]],testdata4[[#This Row],[Lower]],NA())</f>
        <v>222.36290408577395</v>
      </c>
      <c r="S42" s="19">
        <f>IF(testdata4[[#This Row],[low]]&lt;=testdata4[[#This Row],[STpot]],testdata4[[#This Row],[Upper]],testdata4[[#This Row],[Lower]])</f>
        <v>222.36290408577395</v>
      </c>
      <c r="U42" s="2"/>
      <c r="V42" s="7"/>
      <c r="W42" s="7"/>
      <c r="X42" s="19"/>
      <c r="Y42" t="str">
        <f t="shared" si="0"/>
        <v>ERR</v>
      </c>
    </row>
    <row r="43" spans="1:25" x14ac:dyDescent="0.25">
      <c r="A43" s="5">
        <v>41</v>
      </c>
      <c r="B43" s="2">
        <v>42797</v>
      </c>
      <c r="C43" s="1">
        <v>225.01</v>
      </c>
      <c r="D43" s="1">
        <v>225.43</v>
      </c>
      <c r="E43" s="1">
        <v>224.6</v>
      </c>
      <c r="F43" s="1">
        <v>225.25</v>
      </c>
      <c r="G43" s="1">
        <f>testdata4[[#This Row],[high]]-testdata4[[#This Row],[low]]</f>
        <v>0.83000000000001251</v>
      </c>
      <c r="H43" s="1">
        <f>ABS(testdata4[[#This Row],[high]]-F42)</f>
        <v>0.31999999999999318</v>
      </c>
      <c r="I43" s="1">
        <f>ABS(testdata4[[#This Row],[low]]-F42)</f>
        <v>0.51000000000001933</v>
      </c>
      <c r="J43" s="1">
        <f>MAX(testdata4[[#This Row],[H-L]:[|L-pC|]])</f>
        <v>0.83000000000001251</v>
      </c>
      <c r="K43" s="10">
        <f>(K42*20+testdata4[[#This Row],[TR]])/21</f>
        <v>1.3665369355180799</v>
      </c>
      <c r="L43" s="1">
        <f>testdata4[[#This Row],[close]]+Multiplier*testdata4[[#This Row],[ATR]]</f>
        <v>229.34961080655424</v>
      </c>
      <c r="M43" s="1">
        <f>testdata4[[#This Row],[close]]-Multiplier*testdata4[[#This Row],[ATR]]</f>
        <v>221.15038919344576</v>
      </c>
      <c r="N43" s="1">
        <f>IF(OR(testdata4[[#This Row],[UpperE]]&lt;N42,D42&gt;N42),testdata4[[#This Row],[UpperE]],N42)</f>
        <v>229.29009134688195</v>
      </c>
      <c r="O43" s="1">
        <f>IF(OR(testdata4[[#This Row],[LowerE]]&gt;O42,E42&lt;O42),testdata4[[#This Row],[LowerE]],O42)</f>
        <v>222.36290408577395</v>
      </c>
      <c r="P43" s="7">
        <f>IF(S42=N42,testdata4[[#This Row],[Upper]],testdata4[[#This Row],[Lower]])</f>
        <v>222.36290408577395</v>
      </c>
      <c r="Q43" s="7" t="e">
        <f>IF(testdata4[[#This Row],[AtrStop]]=testdata4[[#This Row],[Upper]],testdata4[[#This Row],[Upper]],NA())</f>
        <v>#N/A</v>
      </c>
      <c r="R43" s="7">
        <f>IF(testdata4[[#This Row],[AtrStop]]=testdata4[[#This Row],[Lower]],testdata4[[#This Row],[Lower]],NA())</f>
        <v>222.36290408577395</v>
      </c>
      <c r="S43" s="19">
        <f>IF(testdata4[[#This Row],[low]]&lt;=testdata4[[#This Row],[STpot]],testdata4[[#This Row],[Upper]],testdata4[[#This Row],[Lower]])</f>
        <v>222.36290408577395</v>
      </c>
      <c r="U43" s="2"/>
      <c r="V43" s="7"/>
      <c r="W43" s="7"/>
      <c r="X43" s="19"/>
      <c r="Y43" t="str">
        <f t="shared" si="0"/>
        <v>ERR</v>
      </c>
    </row>
    <row r="44" spans="1:25" x14ac:dyDescent="0.25">
      <c r="A44" s="5">
        <v>42</v>
      </c>
      <c r="B44" s="2">
        <v>42800</v>
      </c>
      <c r="C44" s="1">
        <v>224.38</v>
      </c>
      <c r="D44" s="1">
        <v>224.97</v>
      </c>
      <c r="E44" s="1">
        <v>223.92</v>
      </c>
      <c r="F44" s="1">
        <v>224.58</v>
      </c>
      <c r="G44" s="1">
        <f>testdata4[[#This Row],[high]]-testdata4[[#This Row],[low]]</f>
        <v>1.0500000000000114</v>
      </c>
      <c r="H44" s="1">
        <f>ABS(testdata4[[#This Row],[high]]-F43)</f>
        <v>0.28000000000000114</v>
      </c>
      <c r="I44" s="1">
        <f>ABS(testdata4[[#This Row],[low]]-F43)</f>
        <v>1.3300000000000125</v>
      </c>
      <c r="J44" s="1">
        <f>MAX(testdata4[[#This Row],[H-L]:[|L-pC|]])</f>
        <v>1.3300000000000125</v>
      </c>
      <c r="K44" s="10">
        <f>(K43*20+testdata4[[#This Row],[TR]])/21</f>
        <v>1.364797081445791</v>
      </c>
      <c r="L44" s="1">
        <f>testdata4[[#This Row],[close]]+Multiplier*testdata4[[#This Row],[ATR]]</f>
        <v>228.67439124433739</v>
      </c>
      <c r="M44" s="1">
        <f>testdata4[[#This Row],[close]]-Multiplier*testdata4[[#This Row],[ATR]]</f>
        <v>220.48560875566264</v>
      </c>
      <c r="N44" s="1">
        <f>IF(OR(testdata4[[#This Row],[UpperE]]&lt;N43,D43&gt;N43),testdata4[[#This Row],[UpperE]],N43)</f>
        <v>228.67439124433739</v>
      </c>
      <c r="O44" s="1">
        <f>IF(OR(testdata4[[#This Row],[LowerE]]&gt;O43,E43&lt;O43),testdata4[[#This Row],[LowerE]],O43)</f>
        <v>222.36290408577395</v>
      </c>
      <c r="P44" s="7">
        <f>IF(S43=N43,testdata4[[#This Row],[Upper]],testdata4[[#This Row],[Lower]])</f>
        <v>222.36290408577395</v>
      </c>
      <c r="Q44" s="7" t="e">
        <f>IF(testdata4[[#This Row],[AtrStop]]=testdata4[[#This Row],[Upper]],testdata4[[#This Row],[Upper]],NA())</f>
        <v>#N/A</v>
      </c>
      <c r="R44" s="7">
        <f>IF(testdata4[[#This Row],[AtrStop]]=testdata4[[#This Row],[Lower]],testdata4[[#This Row],[Lower]],NA())</f>
        <v>222.36290408577395</v>
      </c>
      <c r="S44" s="19">
        <f>IF(testdata4[[#This Row],[low]]&lt;=testdata4[[#This Row],[STpot]],testdata4[[#This Row],[Upper]],testdata4[[#This Row],[Lower]])</f>
        <v>222.36290408577395</v>
      </c>
      <c r="U44" s="2"/>
      <c r="V44" s="7"/>
      <c r="W44" s="7"/>
      <c r="X44" s="19"/>
      <c r="Y44" t="str">
        <f t="shared" si="0"/>
        <v>ERR</v>
      </c>
    </row>
    <row r="45" spans="1:25" x14ac:dyDescent="0.25">
      <c r="A45" s="5">
        <v>43</v>
      </c>
      <c r="B45" s="2">
        <v>42801</v>
      </c>
      <c r="C45" s="1">
        <v>224.25</v>
      </c>
      <c r="D45" s="1">
        <v>224.64</v>
      </c>
      <c r="E45" s="1">
        <v>223.68</v>
      </c>
      <c r="F45" s="1">
        <v>223.91</v>
      </c>
      <c r="G45" s="1">
        <f>testdata4[[#This Row],[high]]-testdata4[[#This Row],[low]]</f>
        <v>0.95999999999997954</v>
      </c>
      <c r="H45" s="1">
        <f>ABS(testdata4[[#This Row],[high]]-F44)</f>
        <v>5.9999999999973852E-2</v>
      </c>
      <c r="I45" s="1">
        <f>ABS(testdata4[[#This Row],[low]]-F44)</f>
        <v>0.90000000000000568</v>
      </c>
      <c r="J45" s="1">
        <f>MAX(testdata4[[#This Row],[H-L]:[|L-pC|]])</f>
        <v>0.95999999999997954</v>
      </c>
      <c r="K45" s="10">
        <f>(K44*20+testdata4[[#This Row],[TR]])/21</f>
        <v>1.3455210299483713</v>
      </c>
      <c r="L45" s="1">
        <f>testdata4[[#This Row],[close]]+Multiplier*testdata4[[#This Row],[ATR]]</f>
        <v>227.94656308984511</v>
      </c>
      <c r="M45" s="1">
        <f>testdata4[[#This Row],[close]]-Multiplier*testdata4[[#This Row],[ATR]]</f>
        <v>219.87343691015488</v>
      </c>
      <c r="N45" s="1">
        <f>IF(OR(testdata4[[#This Row],[UpperE]]&lt;N44,D44&gt;N44),testdata4[[#This Row],[UpperE]],N44)</f>
        <v>227.94656308984511</v>
      </c>
      <c r="O45" s="1">
        <f>IF(OR(testdata4[[#This Row],[LowerE]]&gt;O44,E44&lt;O44),testdata4[[#This Row],[LowerE]],O44)</f>
        <v>222.36290408577395</v>
      </c>
      <c r="P45" s="7">
        <f>IF(S44=N44,testdata4[[#This Row],[Upper]],testdata4[[#This Row],[Lower]])</f>
        <v>222.36290408577395</v>
      </c>
      <c r="Q45" s="7" t="e">
        <f>IF(testdata4[[#This Row],[AtrStop]]=testdata4[[#This Row],[Upper]],testdata4[[#This Row],[Upper]],NA())</f>
        <v>#N/A</v>
      </c>
      <c r="R45" s="7">
        <f>IF(testdata4[[#This Row],[AtrStop]]=testdata4[[#This Row],[Lower]],testdata4[[#This Row],[Lower]],NA())</f>
        <v>222.36290408577395</v>
      </c>
      <c r="S45" s="19">
        <f>IF(testdata4[[#This Row],[low]]&lt;=testdata4[[#This Row],[STpot]],testdata4[[#This Row],[Upper]],testdata4[[#This Row],[Lower]])</f>
        <v>222.36290408577395</v>
      </c>
      <c r="U45" s="2"/>
      <c r="V45" s="7"/>
      <c r="W45" s="7"/>
      <c r="X45" s="19"/>
      <c r="Y45" t="str">
        <f t="shared" si="0"/>
        <v>ERR</v>
      </c>
    </row>
    <row r="46" spans="1:25" x14ac:dyDescent="0.25">
      <c r="A46" s="5">
        <v>44</v>
      </c>
      <c r="B46" s="2">
        <v>42802</v>
      </c>
      <c r="C46" s="1">
        <v>224.23</v>
      </c>
      <c r="D46" s="1">
        <v>224.51</v>
      </c>
      <c r="E46" s="1">
        <v>223.34</v>
      </c>
      <c r="F46" s="1">
        <v>223.49</v>
      </c>
      <c r="G46" s="1">
        <f>testdata4[[#This Row],[high]]-testdata4[[#This Row],[low]]</f>
        <v>1.1699999999999875</v>
      </c>
      <c r="H46" s="1">
        <f>ABS(testdata4[[#This Row],[high]]-F45)</f>
        <v>0.59999999999999432</v>
      </c>
      <c r="I46" s="1">
        <f>ABS(testdata4[[#This Row],[low]]-F45)</f>
        <v>0.56999999999999318</v>
      </c>
      <c r="J46" s="1">
        <f>MAX(testdata4[[#This Row],[H-L]:[|L-pC|]])</f>
        <v>1.1699999999999875</v>
      </c>
      <c r="K46" s="10">
        <f>(K45*20+testdata4[[#This Row],[TR]])/21</f>
        <v>1.337162885665115</v>
      </c>
      <c r="L46" s="1">
        <f>testdata4[[#This Row],[close]]+Multiplier*testdata4[[#This Row],[ATR]]</f>
        <v>227.50148865699535</v>
      </c>
      <c r="M46" s="1">
        <f>testdata4[[#This Row],[close]]-Multiplier*testdata4[[#This Row],[ATR]]</f>
        <v>219.47851134300467</v>
      </c>
      <c r="N46" s="1">
        <f>IF(OR(testdata4[[#This Row],[UpperE]]&lt;N45,D45&gt;N45),testdata4[[#This Row],[UpperE]],N45)</f>
        <v>227.50148865699535</v>
      </c>
      <c r="O46" s="1">
        <f>IF(OR(testdata4[[#This Row],[LowerE]]&gt;O45,E45&lt;O45),testdata4[[#This Row],[LowerE]],O45)</f>
        <v>222.36290408577395</v>
      </c>
      <c r="P46" s="7">
        <f>IF(S45=N45,testdata4[[#This Row],[Upper]],testdata4[[#This Row],[Lower]])</f>
        <v>222.36290408577395</v>
      </c>
      <c r="Q46" s="7" t="e">
        <f>IF(testdata4[[#This Row],[AtrStop]]=testdata4[[#This Row],[Upper]],testdata4[[#This Row],[Upper]],NA())</f>
        <v>#N/A</v>
      </c>
      <c r="R46" s="7">
        <f>IF(testdata4[[#This Row],[AtrStop]]=testdata4[[#This Row],[Lower]],testdata4[[#This Row],[Lower]],NA())</f>
        <v>222.36290408577395</v>
      </c>
      <c r="S46" s="19">
        <f>IF(testdata4[[#This Row],[low]]&lt;=testdata4[[#This Row],[STpot]],testdata4[[#This Row],[Upper]],testdata4[[#This Row],[Lower]])</f>
        <v>222.36290408577395</v>
      </c>
      <c r="U46" s="2"/>
      <c r="V46" s="7"/>
      <c r="W46" s="7"/>
      <c r="X46" s="19"/>
      <c r="Y46" t="str">
        <f t="shared" si="0"/>
        <v>ERR</v>
      </c>
    </row>
    <row r="47" spans="1:25" x14ac:dyDescent="0.25">
      <c r="A47" s="5">
        <v>45</v>
      </c>
      <c r="B47" s="2">
        <v>42803</v>
      </c>
      <c r="C47" s="1">
        <v>223.62</v>
      </c>
      <c r="D47" s="1">
        <v>224.13</v>
      </c>
      <c r="E47" s="1">
        <v>222.72</v>
      </c>
      <c r="F47" s="1">
        <v>223.78</v>
      </c>
      <c r="G47" s="1">
        <f>testdata4[[#This Row],[high]]-testdata4[[#This Row],[low]]</f>
        <v>1.4099999999999966</v>
      </c>
      <c r="H47" s="1">
        <f>ABS(testdata4[[#This Row],[high]]-F46)</f>
        <v>0.63999999999998636</v>
      </c>
      <c r="I47" s="1">
        <f>ABS(testdata4[[#This Row],[low]]-F46)</f>
        <v>0.77000000000001023</v>
      </c>
      <c r="J47" s="1">
        <f>MAX(testdata4[[#This Row],[H-L]:[|L-pC|]])</f>
        <v>1.4099999999999966</v>
      </c>
      <c r="K47" s="10">
        <f>(K46*20+testdata4[[#This Row],[TR]])/21</f>
        <v>1.3406313196810618</v>
      </c>
      <c r="L47" s="1">
        <f>testdata4[[#This Row],[close]]+Multiplier*testdata4[[#This Row],[ATR]]</f>
        <v>227.80189395904318</v>
      </c>
      <c r="M47" s="1">
        <f>testdata4[[#This Row],[close]]-Multiplier*testdata4[[#This Row],[ATR]]</f>
        <v>219.75810604095682</v>
      </c>
      <c r="N47" s="1">
        <f>IF(OR(testdata4[[#This Row],[UpperE]]&lt;N46,D46&gt;N46),testdata4[[#This Row],[UpperE]],N46)</f>
        <v>227.50148865699535</v>
      </c>
      <c r="O47" s="1">
        <f>IF(OR(testdata4[[#This Row],[LowerE]]&gt;O46,E46&lt;O46),testdata4[[#This Row],[LowerE]],O46)</f>
        <v>222.36290408577395</v>
      </c>
      <c r="P47" s="7">
        <f>IF(S46=N46,testdata4[[#This Row],[Upper]],testdata4[[#This Row],[Lower]])</f>
        <v>222.36290408577395</v>
      </c>
      <c r="Q47" s="7" t="e">
        <f>IF(testdata4[[#This Row],[AtrStop]]=testdata4[[#This Row],[Upper]],testdata4[[#This Row],[Upper]],NA())</f>
        <v>#N/A</v>
      </c>
      <c r="R47" s="7">
        <f>IF(testdata4[[#This Row],[AtrStop]]=testdata4[[#This Row],[Lower]],testdata4[[#This Row],[Lower]],NA())</f>
        <v>222.36290408577395</v>
      </c>
      <c r="S47" s="19">
        <f>IF(testdata4[[#This Row],[low]]&lt;=testdata4[[#This Row],[STpot]],testdata4[[#This Row],[Upper]],testdata4[[#This Row],[Lower]])</f>
        <v>222.36290408577395</v>
      </c>
      <c r="U47" s="2"/>
      <c r="V47" s="7"/>
      <c r="W47" s="7"/>
      <c r="X47" s="19"/>
      <c r="Y47" t="str">
        <f t="shared" si="0"/>
        <v>ERR</v>
      </c>
    </row>
    <row r="48" spans="1:25" x14ac:dyDescent="0.25">
      <c r="A48" s="5">
        <v>46</v>
      </c>
      <c r="B48" s="2">
        <v>42804</v>
      </c>
      <c r="C48" s="1">
        <v>224.82</v>
      </c>
      <c r="D48" s="1">
        <v>224.87</v>
      </c>
      <c r="E48" s="1">
        <v>223.52</v>
      </c>
      <c r="F48" s="1">
        <v>224.56</v>
      </c>
      <c r="G48" s="1">
        <f>testdata4[[#This Row],[high]]-testdata4[[#This Row],[low]]</f>
        <v>1.3499999999999943</v>
      </c>
      <c r="H48" s="1">
        <f>ABS(testdata4[[#This Row],[high]]-F47)</f>
        <v>1.0900000000000034</v>
      </c>
      <c r="I48" s="1">
        <f>ABS(testdata4[[#This Row],[low]]-F47)</f>
        <v>0.25999999999999091</v>
      </c>
      <c r="J48" s="1">
        <f>MAX(testdata4[[#This Row],[H-L]:[|L-pC|]])</f>
        <v>1.3499999999999943</v>
      </c>
      <c r="K48" s="10">
        <f>(K47*20+testdata4[[#This Row],[TR]])/21</f>
        <v>1.3410774473152967</v>
      </c>
      <c r="L48" s="1">
        <f>testdata4[[#This Row],[close]]+Multiplier*testdata4[[#This Row],[ATR]]</f>
        <v>228.58323234194589</v>
      </c>
      <c r="M48" s="1">
        <f>testdata4[[#This Row],[close]]-Multiplier*testdata4[[#This Row],[ATR]]</f>
        <v>220.53676765805412</v>
      </c>
      <c r="N48" s="1">
        <f>IF(OR(testdata4[[#This Row],[UpperE]]&lt;N47,D47&gt;N47),testdata4[[#This Row],[UpperE]],N47)</f>
        <v>227.50148865699535</v>
      </c>
      <c r="O48" s="1">
        <f>IF(OR(testdata4[[#This Row],[LowerE]]&gt;O47,E47&lt;O47),testdata4[[#This Row],[LowerE]],O47)</f>
        <v>222.36290408577395</v>
      </c>
      <c r="P48" s="7">
        <f>IF(S47=N47,testdata4[[#This Row],[Upper]],testdata4[[#This Row],[Lower]])</f>
        <v>222.36290408577395</v>
      </c>
      <c r="Q48" s="7" t="e">
        <f>IF(testdata4[[#This Row],[AtrStop]]=testdata4[[#This Row],[Upper]],testdata4[[#This Row],[Upper]],NA())</f>
        <v>#N/A</v>
      </c>
      <c r="R48" s="7">
        <f>IF(testdata4[[#This Row],[AtrStop]]=testdata4[[#This Row],[Lower]],testdata4[[#This Row],[Lower]],NA())</f>
        <v>222.36290408577395</v>
      </c>
      <c r="S48" s="19">
        <f>IF(testdata4[[#This Row],[low]]&lt;=testdata4[[#This Row],[STpot]],testdata4[[#This Row],[Upper]],testdata4[[#This Row],[Lower]])</f>
        <v>222.36290408577395</v>
      </c>
      <c r="U48" s="2"/>
      <c r="V48" s="7"/>
      <c r="W48" s="7"/>
      <c r="X48" s="19"/>
      <c r="Y48" t="str">
        <f t="shared" si="0"/>
        <v>ERR</v>
      </c>
    </row>
    <row r="49" spans="1:25" x14ac:dyDescent="0.25">
      <c r="A49" s="5">
        <v>47</v>
      </c>
      <c r="B49" s="2">
        <v>42807</v>
      </c>
      <c r="C49" s="1">
        <v>224.49</v>
      </c>
      <c r="D49" s="1">
        <v>224.72</v>
      </c>
      <c r="E49" s="1">
        <v>224.13</v>
      </c>
      <c r="F49" s="1">
        <v>224.67</v>
      </c>
      <c r="G49" s="1">
        <f>testdata4[[#This Row],[high]]-testdata4[[#This Row],[low]]</f>
        <v>0.59000000000000341</v>
      </c>
      <c r="H49" s="1">
        <f>ABS(testdata4[[#This Row],[high]]-F48)</f>
        <v>0.15999999999999659</v>
      </c>
      <c r="I49" s="1">
        <f>ABS(testdata4[[#This Row],[low]]-F48)</f>
        <v>0.43000000000000682</v>
      </c>
      <c r="J49" s="1">
        <f>MAX(testdata4[[#This Row],[H-L]:[|L-pC|]])</f>
        <v>0.59000000000000341</v>
      </c>
      <c r="K49" s="10">
        <f>(K48*20+testdata4[[#This Row],[TR]])/21</f>
        <v>1.305311854585997</v>
      </c>
      <c r="L49" s="1">
        <f>testdata4[[#This Row],[close]]+Multiplier*testdata4[[#This Row],[ATR]]</f>
        <v>228.58593556375797</v>
      </c>
      <c r="M49" s="1">
        <f>testdata4[[#This Row],[close]]-Multiplier*testdata4[[#This Row],[ATR]]</f>
        <v>220.754064436242</v>
      </c>
      <c r="N49" s="1">
        <f>IF(OR(testdata4[[#This Row],[UpperE]]&lt;N48,D48&gt;N48),testdata4[[#This Row],[UpperE]],N48)</f>
        <v>227.50148865699535</v>
      </c>
      <c r="O49" s="1">
        <f>IF(OR(testdata4[[#This Row],[LowerE]]&gt;O48,E48&lt;O48),testdata4[[#This Row],[LowerE]],O48)</f>
        <v>222.36290408577395</v>
      </c>
      <c r="P49" s="7">
        <f>IF(S48=N48,testdata4[[#This Row],[Upper]],testdata4[[#This Row],[Lower]])</f>
        <v>222.36290408577395</v>
      </c>
      <c r="Q49" s="7" t="e">
        <f>IF(testdata4[[#This Row],[AtrStop]]=testdata4[[#This Row],[Upper]],testdata4[[#This Row],[Upper]],NA())</f>
        <v>#N/A</v>
      </c>
      <c r="R49" s="7">
        <f>IF(testdata4[[#This Row],[AtrStop]]=testdata4[[#This Row],[Lower]],testdata4[[#This Row],[Lower]],NA())</f>
        <v>222.36290408577395</v>
      </c>
      <c r="S49" s="19">
        <f>IF(testdata4[[#This Row],[low]]&lt;=testdata4[[#This Row],[STpot]],testdata4[[#This Row],[Upper]],testdata4[[#This Row],[Lower]])</f>
        <v>222.36290408577395</v>
      </c>
      <c r="U49" s="2"/>
      <c r="V49" s="7"/>
      <c r="W49" s="7"/>
      <c r="X49" s="19"/>
      <c r="Y49" t="str">
        <f t="shared" si="0"/>
        <v>ERR</v>
      </c>
    </row>
    <row r="50" spans="1:25" x14ac:dyDescent="0.25">
      <c r="A50" s="5">
        <v>48</v>
      </c>
      <c r="B50" s="2">
        <v>42808</v>
      </c>
      <c r="C50" s="1">
        <v>224.08</v>
      </c>
      <c r="D50" s="1">
        <v>224.13</v>
      </c>
      <c r="E50" s="1">
        <v>223.14</v>
      </c>
      <c r="F50" s="1">
        <v>223.81</v>
      </c>
      <c r="G50" s="1">
        <f>testdata4[[#This Row],[high]]-testdata4[[#This Row],[low]]</f>
        <v>0.99000000000000909</v>
      </c>
      <c r="H50" s="1">
        <f>ABS(testdata4[[#This Row],[high]]-F49)</f>
        <v>0.53999999999999204</v>
      </c>
      <c r="I50" s="1">
        <f>ABS(testdata4[[#This Row],[low]]-F49)</f>
        <v>1.5300000000000011</v>
      </c>
      <c r="J50" s="1">
        <f>MAX(testdata4[[#This Row],[H-L]:[|L-pC|]])</f>
        <v>1.5300000000000011</v>
      </c>
      <c r="K50" s="10">
        <f>(K49*20+testdata4[[#This Row],[TR]])/21</f>
        <v>1.3160112900819019</v>
      </c>
      <c r="L50" s="1">
        <f>testdata4[[#This Row],[close]]+Multiplier*testdata4[[#This Row],[ATR]]</f>
        <v>227.7580338702457</v>
      </c>
      <c r="M50" s="1">
        <f>testdata4[[#This Row],[close]]-Multiplier*testdata4[[#This Row],[ATR]]</f>
        <v>219.86196612975431</v>
      </c>
      <c r="N50" s="1">
        <f>IF(OR(testdata4[[#This Row],[UpperE]]&lt;N49,D49&gt;N49),testdata4[[#This Row],[UpperE]],N49)</f>
        <v>227.50148865699535</v>
      </c>
      <c r="O50" s="1">
        <f>IF(OR(testdata4[[#This Row],[LowerE]]&gt;O49,E49&lt;O49),testdata4[[#This Row],[LowerE]],O49)</f>
        <v>222.36290408577395</v>
      </c>
      <c r="P50" s="7">
        <f>IF(S49=N49,testdata4[[#This Row],[Upper]],testdata4[[#This Row],[Lower]])</f>
        <v>222.36290408577395</v>
      </c>
      <c r="Q50" s="7" t="e">
        <f>IF(testdata4[[#This Row],[AtrStop]]=testdata4[[#This Row],[Upper]],testdata4[[#This Row],[Upper]],NA())</f>
        <v>#N/A</v>
      </c>
      <c r="R50" s="7">
        <f>IF(testdata4[[#This Row],[AtrStop]]=testdata4[[#This Row],[Lower]],testdata4[[#This Row],[Lower]],NA())</f>
        <v>222.36290408577395</v>
      </c>
      <c r="S50" s="19">
        <f>IF(testdata4[[#This Row],[low]]&lt;=testdata4[[#This Row],[STpot]],testdata4[[#This Row],[Upper]],testdata4[[#This Row],[Lower]])</f>
        <v>222.36290408577395</v>
      </c>
      <c r="U50" s="2"/>
      <c r="V50" s="7"/>
      <c r="W50" s="7"/>
      <c r="X50" s="19"/>
      <c r="Y50" t="str">
        <f t="shared" si="0"/>
        <v>ERR</v>
      </c>
    </row>
    <row r="51" spans="1:25" x14ac:dyDescent="0.25">
      <c r="A51" s="5">
        <v>49</v>
      </c>
      <c r="B51" s="2">
        <v>42809</v>
      </c>
      <c r="C51" s="1">
        <v>224.44</v>
      </c>
      <c r="D51" s="1">
        <v>226.21</v>
      </c>
      <c r="E51" s="1">
        <v>224.18</v>
      </c>
      <c r="F51" s="1">
        <v>225.75</v>
      </c>
      <c r="G51" s="1">
        <f>testdata4[[#This Row],[high]]-testdata4[[#This Row],[low]]</f>
        <v>2.0300000000000011</v>
      </c>
      <c r="H51" s="1">
        <f>ABS(testdata4[[#This Row],[high]]-F50)</f>
        <v>2.4000000000000057</v>
      </c>
      <c r="I51" s="1">
        <f>ABS(testdata4[[#This Row],[low]]-F50)</f>
        <v>0.37000000000000455</v>
      </c>
      <c r="J51" s="1">
        <f>MAX(testdata4[[#This Row],[H-L]:[|L-pC|]])</f>
        <v>2.4000000000000057</v>
      </c>
      <c r="K51" s="10">
        <f>(K50*20+testdata4[[#This Row],[TR]])/21</f>
        <v>1.3676298000780021</v>
      </c>
      <c r="L51" s="1">
        <f>testdata4[[#This Row],[close]]+Multiplier*testdata4[[#This Row],[ATR]]</f>
        <v>229.85288940023401</v>
      </c>
      <c r="M51" s="1">
        <f>testdata4[[#This Row],[close]]-Multiplier*testdata4[[#This Row],[ATR]]</f>
        <v>221.64711059976599</v>
      </c>
      <c r="N51" s="1">
        <f>IF(OR(testdata4[[#This Row],[UpperE]]&lt;N50,D50&gt;N50),testdata4[[#This Row],[UpperE]],N50)</f>
        <v>227.50148865699535</v>
      </c>
      <c r="O51" s="1">
        <f>IF(OR(testdata4[[#This Row],[LowerE]]&gt;O50,E50&lt;O50),testdata4[[#This Row],[LowerE]],O50)</f>
        <v>222.36290408577395</v>
      </c>
      <c r="P51" s="7">
        <f>IF(S50=N50,testdata4[[#This Row],[Upper]],testdata4[[#This Row],[Lower]])</f>
        <v>222.36290408577395</v>
      </c>
      <c r="Q51" s="7" t="e">
        <f>IF(testdata4[[#This Row],[AtrStop]]=testdata4[[#This Row],[Upper]],testdata4[[#This Row],[Upper]],NA())</f>
        <v>#N/A</v>
      </c>
      <c r="R51" s="7">
        <f>IF(testdata4[[#This Row],[AtrStop]]=testdata4[[#This Row],[Lower]],testdata4[[#This Row],[Lower]],NA())</f>
        <v>222.36290408577395</v>
      </c>
      <c r="S51" s="19">
        <f>IF(testdata4[[#This Row],[low]]&lt;=testdata4[[#This Row],[STpot]],testdata4[[#This Row],[Upper]],testdata4[[#This Row],[Lower]])</f>
        <v>222.36290408577395</v>
      </c>
      <c r="U51" s="2"/>
      <c r="V51" s="7"/>
      <c r="W51" s="7"/>
      <c r="X51" s="19"/>
      <c r="Y51" t="str">
        <f t="shared" si="0"/>
        <v>ERR</v>
      </c>
    </row>
    <row r="52" spans="1:25" x14ac:dyDescent="0.25">
      <c r="A52" s="5">
        <v>50</v>
      </c>
      <c r="B52" s="2">
        <v>42810</v>
      </c>
      <c r="C52" s="1">
        <v>225.9</v>
      </c>
      <c r="D52" s="1">
        <v>225.99</v>
      </c>
      <c r="E52" s="1">
        <v>224.95</v>
      </c>
      <c r="F52" s="1">
        <v>225.31</v>
      </c>
      <c r="G52" s="1">
        <f>testdata4[[#This Row],[high]]-testdata4[[#This Row],[low]]</f>
        <v>1.0400000000000205</v>
      </c>
      <c r="H52" s="1">
        <f>ABS(testdata4[[#This Row],[high]]-F51)</f>
        <v>0.24000000000000909</v>
      </c>
      <c r="I52" s="1">
        <f>ABS(testdata4[[#This Row],[low]]-F51)</f>
        <v>0.80000000000001137</v>
      </c>
      <c r="J52" s="1">
        <f>MAX(testdata4[[#This Row],[H-L]:[|L-pC|]])</f>
        <v>1.0400000000000205</v>
      </c>
      <c r="K52" s="10">
        <f>(K51*20+testdata4[[#This Row],[TR]])/21</f>
        <v>1.3520283810266696</v>
      </c>
      <c r="L52" s="1">
        <f>testdata4[[#This Row],[close]]+Multiplier*testdata4[[#This Row],[ATR]]</f>
        <v>229.36608514308</v>
      </c>
      <c r="M52" s="1">
        <f>testdata4[[#This Row],[close]]-Multiplier*testdata4[[#This Row],[ATR]]</f>
        <v>221.25391485692001</v>
      </c>
      <c r="N52" s="1">
        <f>IF(OR(testdata4[[#This Row],[UpperE]]&lt;N51,D51&gt;N51),testdata4[[#This Row],[UpperE]],N51)</f>
        <v>227.50148865699535</v>
      </c>
      <c r="O52" s="1">
        <f>IF(OR(testdata4[[#This Row],[LowerE]]&gt;O51,E51&lt;O51),testdata4[[#This Row],[LowerE]],O51)</f>
        <v>222.36290408577395</v>
      </c>
      <c r="P52" s="7">
        <f>IF(S51=N51,testdata4[[#This Row],[Upper]],testdata4[[#This Row],[Lower]])</f>
        <v>222.36290408577395</v>
      </c>
      <c r="Q52" s="7" t="e">
        <f>IF(testdata4[[#This Row],[AtrStop]]=testdata4[[#This Row],[Upper]],testdata4[[#This Row],[Upper]],NA())</f>
        <v>#N/A</v>
      </c>
      <c r="R52" s="7">
        <f>IF(testdata4[[#This Row],[AtrStop]]=testdata4[[#This Row],[Lower]],testdata4[[#This Row],[Lower]],NA())</f>
        <v>222.36290408577395</v>
      </c>
      <c r="S52" s="19">
        <f>IF(testdata4[[#This Row],[low]]&lt;=testdata4[[#This Row],[STpot]],testdata4[[#This Row],[Upper]],testdata4[[#This Row],[Lower]])</f>
        <v>222.36290408577395</v>
      </c>
      <c r="U52" s="2"/>
      <c r="V52" s="7"/>
      <c r="W52" s="7"/>
      <c r="X52" s="19"/>
      <c r="Y52" t="str">
        <f t="shared" si="0"/>
        <v>ERR</v>
      </c>
    </row>
    <row r="53" spans="1:25" x14ac:dyDescent="0.25">
      <c r="A53" s="5">
        <v>51</v>
      </c>
      <c r="B53" s="2">
        <v>42811</v>
      </c>
      <c r="C53" s="1">
        <v>225.59</v>
      </c>
      <c r="D53" s="1">
        <v>225.8</v>
      </c>
      <c r="E53" s="1">
        <v>224.91</v>
      </c>
      <c r="F53" s="1">
        <v>224.91</v>
      </c>
      <c r="G53" s="1">
        <f>testdata4[[#This Row],[high]]-testdata4[[#This Row],[low]]</f>
        <v>0.89000000000001478</v>
      </c>
      <c r="H53" s="1">
        <f>ABS(testdata4[[#This Row],[high]]-F52)</f>
        <v>0.49000000000000909</v>
      </c>
      <c r="I53" s="1">
        <f>ABS(testdata4[[#This Row],[low]]-F52)</f>
        <v>0.40000000000000568</v>
      </c>
      <c r="J53" s="1">
        <f>MAX(testdata4[[#This Row],[H-L]:[|L-pC|]])</f>
        <v>0.89000000000001478</v>
      </c>
      <c r="K53" s="10">
        <f>(K52*20+testdata4[[#This Row],[TR]])/21</f>
        <v>1.3300270295492098</v>
      </c>
      <c r="L53" s="1">
        <f>testdata4[[#This Row],[close]]+Multiplier*testdata4[[#This Row],[ATR]]</f>
        <v>228.90008108864762</v>
      </c>
      <c r="M53" s="1">
        <f>testdata4[[#This Row],[close]]-Multiplier*testdata4[[#This Row],[ATR]]</f>
        <v>220.91991891135237</v>
      </c>
      <c r="N53" s="1">
        <f>IF(OR(testdata4[[#This Row],[UpperE]]&lt;N52,D52&gt;N52),testdata4[[#This Row],[UpperE]],N52)</f>
        <v>227.50148865699535</v>
      </c>
      <c r="O53" s="1">
        <f>IF(OR(testdata4[[#This Row],[LowerE]]&gt;O52,E52&lt;O52),testdata4[[#This Row],[LowerE]],O52)</f>
        <v>222.36290408577395</v>
      </c>
      <c r="P53" s="7">
        <f>IF(S52=N52,testdata4[[#This Row],[Upper]],testdata4[[#This Row],[Lower]])</f>
        <v>222.36290408577395</v>
      </c>
      <c r="Q53" s="7" t="e">
        <f>IF(testdata4[[#This Row],[AtrStop]]=testdata4[[#This Row],[Upper]],testdata4[[#This Row],[Upper]],NA())</f>
        <v>#N/A</v>
      </c>
      <c r="R53" s="7">
        <f>IF(testdata4[[#This Row],[AtrStop]]=testdata4[[#This Row],[Lower]],testdata4[[#This Row],[Lower]],NA())</f>
        <v>222.36290408577395</v>
      </c>
      <c r="S53" s="19">
        <f>IF(testdata4[[#This Row],[low]]&lt;=testdata4[[#This Row],[STpot]],testdata4[[#This Row],[Upper]],testdata4[[#This Row],[Lower]])</f>
        <v>222.36290408577395</v>
      </c>
      <c r="U53" s="2"/>
      <c r="V53" s="7"/>
      <c r="W53" s="7"/>
      <c r="X53" s="19"/>
      <c r="Y53" t="str">
        <f t="shared" si="0"/>
        <v>ERR</v>
      </c>
    </row>
    <row r="54" spans="1:25" x14ac:dyDescent="0.25">
      <c r="A54" s="5">
        <v>52</v>
      </c>
      <c r="B54" s="2">
        <v>42814</v>
      </c>
      <c r="C54" s="1">
        <v>224.91</v>
      </c>
      <c r="D54" s="1">
        <v>225.22</v>
      </c>
      <c r="E54" s="1">
        <v>224.24</v>
      </c>
      <c r="F54" s="1">
        <v>224.66</v>
      </c>
      <c r="G54" s="1">
        <f>testdata4[[#This Row],[high]]-testdata4[[#This Row],[low]]</f>
        <v>0.97999999999998977</v>
      </c>
      <c r="H54" s="1">
        <f>ABS(testdata4[[#This Row],[high]]-F53)</f>
        <v>0.31000000000000227</v>
      </c>
      <c r="I54" s="1">
        <f>ABS(testdata4[[#This Row],[low]]-F53)</f>
        <v>0.66999999999998749</v>
      </c>
      <c r="J54" s="1">
        <f>MAX(testdata4[[#This Row],[H-L]:[|L-pC|]])</f>
        <v>0.97999999999998977</v>
      </c>
      <c r="K54" s="10">
        <f>(K53*20+testdata4[[#This Row],[TR]])/21</f>
        <v>1.3133590757611517</v>
      </c>
      <c r="L54" s="1">
        <f>testdata4[[#This Row],[close]]+Multiplier*testdata4[[#This Row],[ATR]]</f>
        <v>228.60007722728346</v>
      </c>
      <c r="M54" s="1">
        <f>testdata4[[#This Row],[close]]-Multiplier*testdata4[[#This Row],[ATR]]</f>
        <v>220.71992277271653</v>
      </c>
      <c r="N54" s="1">
        <f>IF(OR(testdata4[[#This Row],[UpperE]]&lt;N53,D53&gt;N53),testdata4[[#This Row],[UpperE]],N53)</f>
        <v>227.50148865699535</v>
      </c>
      <c r="O54" s="1">
        <f>IF(OR(testdata4[[#This Row],[LowerE]]&gt;O53,E53&lt;O53),testdata4[[#This Row],[LowerE]],O53)</f>
        <v>222.36290408577395</v>
      </c>
      <c r="P54" s="7">
        <f>IF(S53=N53,testdata4[[#This Row],[Upper]],testdata4[[#This Row],[Lower]])</f>
        <v>222.36290408577395</v>
      </c>
      <c r="Q54" s="7" t="e">
        <f>IF(testdata4[[#This Row],[AtrStop]]=testdata4[[#This Row],[Upper]],testdata4[[#This Row],[Upper]],NA())</f>
        <v>#N/A</v>
      </c>
      <c r="R54" s="7">
        <f>IF(testdata4[[#This Row],[AtrStop]]=testdata4[[#This Row],[Lower]],testdata4[[#This Row],[Lower]],NA())</f>
        <v>222.36290408577395</v>
      </c>
      <c r="S54" s="19">
        <f>IF(testdata4[[#This Row],[low]]&lt;=testdata4[[#This Row],[STpot]],testdata4[[#This Row],[Upper]],testdata4[[#This Row],[Lower]])</f>
        <v>222.36290408577395</v>
      </c>
      <c r="U54" s="2"/>
      <c r="V54" s="7"/>
      <c r="W54" s="7"/>
      <c r="X54" s="19"/>
      <c r="Y54" t="str">
        <f t="shared" si="0"/>
        <v>ERR</v>
      </c>
    </row>
    <row r="55" spans="1:25" x14ac:dyDescent="0.25">
      <c r="A55" s="5">
        <v>53</v>
      </c>
      <c r="B55" s="2">
        <v>42815</v>
      </c>
      <c r="C55" s="1">
        <v>225.33</v>
      </c>
      <c r="D55" s="1">
        <v>225.46</v>
      </c>
      <c r="E55" s="1">
        <v>221.64</v>
      </c>
      <c r="F55" s="1">
        <v>221.78</v>
      </c>
      <c r="G55" s="1">
        <f>testdata4[[#This Row],[high]]-testdata4[[#This Row],[low]]</f>
        <v>3.8200000000000216</v>
      </c>
      <c r="H55" s="1">
        <f>ABS(testdata4[[#This Row],[high]]-F54)</f>
        <v>0.80000000000001137</v>
      </c>
      <c r="I55" s="1">
        <f>ABS(testdata4[[#This Row],[low]]-F54)</f>
        <v>3.0200000000000102</v>
      </c>
      <c r="J55" s="1">
        <f>MAX(testdata4[[#This Row],[H-L]:[|L-pC|]])</f>
        <v>3.8200000000000216</v>
      </c>
      <c r="K55" s="10">
        <f>(K54*20+testdata4[[#This Row],[TR]])/21</f>
        <v>1.4327229292963362</v>
      </c>
      <c r="L55" s="1">
        <f>testdata4[[#This Row],[close]]+Multiplier*testdata4[[#This Row],[ATR]]</f>
        <v>226.07816878788901</v>
      </c>
      <c r="M55" s="1">
        <f>testdata4[[#This Row],[close]]-Multiplier*testdata4[[#This Row],[ATR]]</f>
        <v>217.48183121211099</v>
      </c>
      <c r="N55" s="1">
        <f>IF(OR(testdata4[[#This Row],[UpperE]]&lt;N54,D54&gt;N54),testdata4[[#This Row],[UpperE]],N54)</f>
        <v>226.07816878788901</v>
      </c>
      <c r="O55" s="1">
        <f>IF(OR(testdata4[[#This Row],[LowerE]]&gt;O54,E54&lt;O54),testdata4[[#This Row],[LowerE]],O54)</f>
        <v>222.36290408577395</v>
      </c>
      <c r="P55" s="7">
        <f>IF(S54=N54,testdata4[[#This Row],[Upper]],testdata4[[#This Row],[Lower]])</f>
        <v>222.36290408577395</v>
      </c>
      <c r="Q55" s="7">
        <f>IF(testdata4[[#This Row],[AtrStop]]=testdata4[[#This Row],[Upper]],testdata4[[#This Row],[Upper]],NA())</f>
        <v>226.07816878788901</v>
      </c>
      <c r="R55" s="7" t="e">
        <f>IF(testdata4[[#This Row],[AtrStop]]=testdata4[[#This Row],[Lower]],testdata4[[#This Row],[Lower]],NA())</f>
        <v>#N/A</v>
      </c>
      <c r="S55" s="19">
        <f>IF(testdata4[[#This Row],[low]]&lt;=testdata4[[#This Row],[STpot]],testdata4[[#This Row],[Upper]],testdata4[[#This Row],[Lower]])</f>
        <v>226.07816878788901</v>
      </c>
      <c r="U55" s="2"/>
      <c r="V55" s="7"/>
      <c r="W55" s="7"/>
      <c r="X55" s="19"/>
      <c r="Y55" t="str">
        <f t="shared" si="0"/>
        <v>ERR</v>
      </c>
    </row>
    <row r="56" spans="1:25" x14ac:dyDescent="0.25">
      <c r="A56" s="5">
        <v>54</v>
      </c>
      <c r="B56" s="2">
        <v>42816</v>
      </c>
      <c r="C56" s="1">
        <v>221.82</v>
      </c>
      <c r="D56" s="1">
        <v>222.61</v>
      </c>
      <c r="E56" s="1">
        <v>221.13</v>
      </c>
      <c r="F56" s="1">
        <v>222.3</v>
      </c>
      <c r="G56" s="1">
        <f>testdata4[[#This Row],[high]]-testdata4[[#This Row],[low]]</f>
        <v>1.4800000000000182</v>
      </c>
      <c r="H56" s="1">
        <f>ABS(testdata4[[#This Row],[high]]-F55)</f>
        <v>0.83000000000001251</v>
      </c>
      <c r="I56" s="1">
        <f>ABS(testdata4[[#This Row],[low]]-F55)</f>
        <v>0.65000000000000568</v>
      </c>
      <c r="J56" s="1">
        <f>MAX(testdata4[[#This Row],[H-L]:[|L-pC|]])</f>
        <v>1.4800000000000182</v>
      </c>
      <c r="K56" s="10">
        <f>(K55*20+testdata4[[#This Row],[TR]])/21</f>
        <v>1.4349742183774639</v>
      </c>
      <c r="L56" s="1">
        <f>testdata4[[#This Row],[close]]+Multiplier*testdata4[[#This Row],[ATR]]</f>
        <v>226.60492265513241</v>
      </c>
      <c r="M56" s="1">
        <f>testdata4[[#This Row],[close]]-Multiplier*testdata4[[#This Row],[ATR]]</f>
        <v>217.99507734486761</v>
      </c>
      <c r="N56" s="1">
        <f>IF(OR(testdata4[[#This Row],[UpperE]]&lt;N55,D55&gt;N55),testdata4[[#This Row],[UpperE]],N55)</f>
        <v>226.07816878788901</v>
      </c>
      <c r="O56" s="1">
        <f>IF(OR(testdata4[[#This Row],[LowerE]]&gt;O55,E55&lt;O55),testdata4[[#This Row],[LowerE]],O55)</f>
        <v>217.99507734486761</v>
      </c>
      <c r="P56" s="7">
        <f>IF(S55=N55,testdata4[[#This Row],[Upper]],testdata4[[#This Row],[Lower]])</f>
        <v>226.07816878788901</v>
      </c>
      <c r="Q56" s="7">
        <f>IF(testdata4[[#This Row],[AtrStop]]=testdata4[[#This Row],[Upper]],testdata4[[#This Row],[Upper]],NA())</f>
        <v>226.07816878788901</v>
      </c>
      <c r="R56" s="7" t="e">
        <f>IF(testdata4[[#This Row],[AtrStop]]=testdata4[[#This Row],[Lower]],testdata4[[#This Row],[Lower]],NA())</f>
        <v>#N/A</v>
      </c>
      <c r="S56" s="19">
        <f>IF(testdata4[[#This Row],[low]]&lt;=testdata4[[#This Row],[STpot]],testdata4[[#This Row],[Upper]],testdata4[[#This Row],[Lower]])</f>
        <v>226.07816878788901</v>
      </c>
      <c r="U56" s="2"/>
      <c r="V56" s="7"/>
      <c r="W56" s="7"/>
      <c r="X56" s="19"/>
      <c r="Y56" t="str">
        <f t="shared" si="0"/>
        <v>ERR</v>
      </c>
    </row>
    <row r="57" spans="1:25" x14ac:dyDescent="0.25">
      <c r="A57" s="5">
        <v>55</v>
      </c>
      <c r="B57" s="2">
        <v>42817</v>
      </c>
      <c r="C57" s="1">
        <v>222.04</v>
      </c>
      <c r="D57" s="1">
        <v>223.31</v>
      </c>
      <c r="E57" s="1">
        <v>221.66</v>
      </c>
      <c r="F57" s="1">
        <v>222.06</v>
      </c>
      <c r="G57" s="1">
        <f>testdata4[[#This Row],[high]]-testdata4[[#This Row],[low]]</f>
        <v>1.6500000000000057</v>
      </c>
      <c r="H57" s="1">
        <f>ABS(testdata4[[#This Row],[high]]-F56)</f>
        <v>1.0099999999999909</v>
      </c>
      <c r="I57" s="1">
        <f>ABS(testdata4[[#This Row],[low]]-F56)</f>
        <v>0.64000000000001478</v>
      </c>
      <c r="J57" s="1">
        <f>MAX(testdata4[[#This Row],[H-L]:[|L-pC|]])</f>
        <v>1.6500000000000057</v>
      </c>
      <c r="K57" s="10">
        <f>(K56*20+testdata4[[#This Row],[TR]])/21</f>
        <v>1.4452135413118707</v>
      </c>
      <c r="L57" s="1">
        <f>testdata4[[#This Row],[close]]+Multiplier*testdata4[[#This Row],[ATR]]</f>
        <v>226.39564062393561</v>
      </c>
      <c r="M57" s="1">
        <f>testdata4[[#This Row],[close]]-Multiplier*testdata4[[#This Row],[ATR]]</f>
        <v>217.7243593760644</v>
      </c>
      <c r="N57" s="1">
        <f>IF(OR(testdata4[[#This Row],[UpperE]]&lt;N56,D56&gt;N56),testdata4[[#This Row],[UpperE]],N56)</f>
        <v>226.07816878788901</v>
      </c>
      <c r="O57" s="1">
        <f>IF(OR(testdata4[[#This Row],[LowerE]]&gt;O56,E56&lt;O56),testdata4[[#This Row],[LowerE]],O56)</f>
        <v>217.99507734486761</v>
      </c>
      <c r="P57" s="7">
        <f>IF(S56=N56,testdata4[[#This Row],[Upper]],testdata4[[#This Row],[Lower]])</f>
        <v>226.07816878788901</v>
      </c>
      <c r="Q57" s="7">
        <f>IF(testdata4[[#This Row],[AtrStop]]=testdata4[[#This Row],[Upper]],testdata4[[#This Row],[Upper]],NA())</f>
        <v>226.07816878788901</v>
      </c>
      <c r="R57" s="7" t="e">
        <f>IF(testdata4[[#This Row],[AtrStop]]=testdata4[[#This Row],[Lower]],testdata4[[#This Row],[Lower]],NA())</f>
        <v>#N/A</v>
      </c>
      <c r="S57" s="19">
        <f>IF(testdata4[[#This Row],[low]]&lt;=testdata4[[#This Row],[STpot]],testdata4[[#This Row],[Upper]],testdata4[[#This Row],[Lower]])</f>
        <v>226.07816878788901</v>
      </c>
      <c r="U57" s="2"/>
      <c r="V57" s="7"/>
      <c r="W57" s="7"/>
      <c r="X57" s="19"/>
      <c r="Y57" t="str">
        <f t="shared" si="0"/>
        <v>ERR</v>
      </c>
    </row>
    <row r="58" spans="1:25" x14ac:dyDescent="0.25">
      <c r="A58" s="5">
        <v>56</v>
      </c>
      <c r="B58" s="2">
        <v>42818</v>
      </c>
      <c r="C58" s="1">
        <v>222.4</v>
      </c>
      <c r="D58" s="1">
        <v>223.02</v>
      </c>
      <c r="E58" s="1">
        <v>221.05</v>
      </c>
      <c r="F58" s="1">
        <v>221.9</v>
      </c>
      <c r="G58" s="1">
        <f>testdata4[[#This Row],[high]]-testdata4[[#This Row],[low]]</f>
        <v>1.9699999999999989</v>
      </c>
      <c r="H58" s="1">
        <f>ABS(testdata4[[#This Row],[high]]-F57)</f>
        <v>0.96000000000000796</v>
      </c>
      <c r="I58" s="1">
        <f>ABS(testdata4[[#This Row],[low]]-F57)</f>
        <v>1.0099999999999909</v>
      </c>
      <c r="J58" s="1">
        <f>MAX(testdata4[[#This Row],[H-L]:[|L-pC|]])</f>
        <v>1.9699999999999989</v>
      </c>
      <c r="K58" s="10">
        <f>(K57*20+testdata4[[#This Row],[TR]])/21</f>
        <v>1.4702033726779722</v>
      </c>
      <c r="L58" s="1">
        <f>testdata4[[#This Row],[close]]+Multiplier*testdata4[[#This Row],[ATR]]</f>
        <v>226.31061011803394</v>
      </c>
      <c r="M58" s="1">
        <f>testdata4[[#This Row],[close]]-Multiplier*testdata4[[#This Row],[ATR]]</f>
        <v>217.48938988196608</v>
      </c>
      <c r="N58" s="1">
        <f>IF(OR(testdata4[[#This Row],[UpperE]]&lt;N57,D57&gt;N57),testdata4[[#This Row],[UpperE]],N57)</f>
        <v>226.07816878788901</v>
      </c>
      <c r="O58" s="1">
        <f>IF(OR(testdata4[[#This Row],[LowerE]]&gt;O57,E57&lt;O57),testdata4[[#This Row],[LowerE]],O57)</f>
        <v>217.99507734486761</v>
      </c>
      <c r="P58" s="7">
        <f>IF(S57=N57,testdata4[[#This Row],[Upper]],testdata4[[#This Row],[Lower]])</f>
        <v>226.07816878788901</v>
      </c>
      <c r="Q58" s="7">
        <f>IF(testdata4[[#This Row],[AtrStop]]=testdata4[[#This Row],[Upper]],testdata4[[#This Row],[Upper]],NA())</f>
        <v>226.07816878788901</v>
      </c>
      <c r="R58" s="7" t="e">
        <f>IF(testdata4[[#This Row],[AtrStop]]=testdata4[[#This Row],[Lower]],testdata4[[#This Row],[Lower]],NA())</f>
        <v>#N/A</v>
      </c>
      <c r="S58" s="19">
        <f>IF(testdata4[[#This Row],[low]]&lt;=testdata4[[#This Row],[STpot]],testdata4[[#This Row],[Upper]],testdata4[[#This Row],[Lower]])</f>
        <v>226.07816878788901</v>
      </c>
      <c r="U58" s="2"/>
      <c r="V58" s="7"/>
      <c r="W58" s="7"/>
      <c r="X58" s="19"/>
      <c r="Y58" t="str">
        <f t="shared" si="0"/>
        <v>ERR</v>
      </c>
    </row>
    <row r="59" spans="1:25" x14ac:dyDescent="0.25">
      <c r="A59" s="5">
        <v>57</v>
      </c>
      <c r="B59" s="2">
        <v>42821</v>
      </c>
      <c r="C59" s="1">
        <v>220.07</v>
      </c>
      <c r="D59" s="1">
        <v>221.96</v>
      </c>
      <c r="E59" s="1">
        <v>219.77</v>
      </c>
      <c r="F59" s="1">
        <v>221.67</v>
      </c>
      <c r="G59" s="1">
        <f>testdata4[[#This Row],[high]]-testdata4[[#This Row],[low]]</f>
        <v>2.1899999999999977</v>
      </c>
      <c r="H59" s="1">
        <f>ABS(testdata4[[#This Row],[high]]-F58)</f>
        <v>6.0000000000002274E-2</v>
      </c>
      <c r="I59" s="1">
        <f>ABS(testdata4[[#This Row],[low]]-F58)</f>
        <v>2.1299999999999955</v>
      </c>
      <c r="J59" s="1">
        <f>MAX(testdata4[[#This Row],[H-L]:[|L-pC|]])</f>
        <v>2.1899999999999977</v>
      </c>
      <c r="K59" s="10">
        <f>(K58*20+testdata4[[#This Row],[TR]])/21</f>
        <v>1.5044794025504495</v>
      </c>
      <c r="L59" s="1">
        <f>testdata4[[#This Row],[close]]+Multiplier*testdata4[[#This Row],[ATR]]</f>
        <v>226.18343820765134</v>
      </c>
      <c r="M59" s="1">
        <f>testdata4[[#This Row],[close]]-Multiplier*testdata4[[#This Row],[ATR]]</f>
        <v>217.15656179234864</v>
      </c>
      <c r="N59" s="1">
        <f>IF(OR(testdata4[[#This Row],[UpperE]]&lt;N58,D58&gt;N58),testdata4[[#This Row],[UpperE]],N58)</f>
        <v>226.07816878788901</v>
      </c>
      <c r="O59" s="1">
        <f>IF(OR(testdata4[[#This Row],[LowerE]]&gt;O58,E58&lt;O58),testdata4[[#This Row],[LowerE]],O58)</f>
        <v>217.99507734486761</v>
      </c>
      <c r="P59" s="7">
        <f>IF(S58=N58,testdata4[[#This Row],[Upper]],testdata4[[#This Row],[Lower]])</f>
        <v>226.07816878788901</v>
      </c>
      <c r="Q59" s="7">
        <f>IF(testdata4[[#This Row],[AtrStop]]=testdata4[[#This Row],[Upper]],testdata4[[#This Row],[Upper]],NA())</f>
        <v>226.07816878788901</v>
      </c>
      <c r="R59" s="7" t="e">
        <f>IF(testdata4[[#This Row],[AtrStop]]=testdata4[[#This Row],[Lower]],testdata4[[#This Row],[Lower]],NA())</f>
        <v>#N/A</v>
      </c>
      <c r="S59" s="19">
        <f>IF(testdata4[[#This Row],[low]]&lt;=testdata4[[#This Row],[STpot]],testdata4[[#This Row],[Upper]],testdata4[[#This Row],[Lower]])</f>
        <v>226.07816878788901</v>
      </c>
      <c r="U59" s="2"/>
      <c r="V59" s="7"/>
      <c r="W59" s="7"/>
      <c r="X59" s="19"/>
      <c r="Y59" t="str">
        <f t="shared" si="0"/>
        <v>ERR</v>
      </c>
    </row>
    <row r="60" spans="1:25" x14ac:dyDescent="0.25">
      <c r="A60" s="5">
        <v>58</v>
      </c>
      <c r="B60" s="2">
        <v>42822</v>
      </c>
      <c r="C60" s="1">
        <v>221.34</v>
      </c>
      <c r="D60" s="1">
        <v>223.75</v>
      </c>
      <c r="E60" s="1">
        <v>221.22</v>
      </c>
      <c r="F60" s="1">
        <v>223.29</v>
      </c>
      <c r="G60" s="1">
        <f>testdata4[[#This Row],[high]]-testdata4[[#This Row],[low]]</f>
        <v>2.5300000000000011</v>
      </c>
      <c r="H60" s="1">
        <f>ABS(testdata4[[#This Row],[high]]-F59)</f>
        <v>2.0800000000000125</v>
      </c>
      <c r="I60" s="1">
        <f>ABS(testdata4[[#This Row],[low]]-F59)</f>
        <v>0.44999999999998863</v>
      </c>
      <c r="J60" s="1">
        <f>MAX(testdata4[[#This Row],[H-L]:[|L-pC|]])</f>
        <v>2.5300000000000011</v>
      </c>
      <c r="K60" s="10">
        <f>(K59*20+testdata4[[#This Row],[TR]])/21</f>
        <v>1.5533137167147137</v>
      </c>
      <c r="L60" s="1">
        <f>testdata4[[#This Row],[close]]+Multiplier*testdata4[[#This Row],[ATR]]</f>
        <v>227.94994115014413</v>
      </c>
      <c r="M60" s="1">
        <f>testdata4[[#This Row],[close]]-Multiplier*testdata4[[#This Row],[ATR]]</f>
        <v>218.63005884985586</v>
      </c>
      <c r="N60" s="1">
        <f>IF(OR(testdata4[[#This Row],[UpperE]]&lt;N59,D59&gt;N59),testdata4[[#This Row],[UpperE]],N59)</f>
        <v>226.07816878788901</v>
      </c>
      <c r="O60" s="1">
        <f>IF(OR(testdata4[[#This Row],[LowerE]]&gt;O59,E59&lt;O59),testdata4[[#This Row],[LowerE]],O59)</f>
        <v>218.63005884985586</v>
      </c>
      <c r="P60" s="7">
        <f>IF(S59=N59,testdata4[[#This Row],[Upper]],testdata4[[#This Row],[Lower]])</f>
        <v>226.07816878788901</v>
      </c>
      <c r="Q60" s="7">
        <f>IF(testdata4[[#This Row],[AtrStop]]=testdata4[[#This Row],[Upper]],testdata4[[#This Row],[Upper]],NA())</f>
        <v>226.07816878788901</v>
      </c>
      <c r="R60" s="7" t="e">
        <f>IF(testdata4[[#This Row],[AtrStop]]=testdata4[[#This Row],[Lower]],testdata4[[#This Row],[Lower]],NA())</f>
        <v>#N/A</v>
      </c>
      <c r="S60" s="19">
        <f>IF(testdata4[[#This Row],[low]]&lt;=testdata4[[#This Row],[STpot]],testdata4[[#This Row],[Upper]],testdata4[[#This Row],[Lower]])</f>
        <v>226.07816878788901</v>
      </c>
      <c r="U60" s="2"/>
      <c r="V60" s="7"/>
      <c r="W60" s="7"/>
      <c r="X60" s="19"/>
      <c r="Y60" t="str">
        <f t="shared" si="0"/>
        <v>ERR</v>
      </c>
    </row>
    <row r="61" spans="1:25" x14ac:dyDescent="0.25">
      <c r="A61" s="5">
        <v>59</v>
      </c>
      <c r="B61" s="2">
        <v>42823</v>
      </c>
      <c r="C61" s="1">
        <v>222.97</v>
      </c>
      <c r="D61" s="1">
        <v>223.75</v>
      </c>
      <c r="E61" s="1">
        <v>222.72</v>
      </c>
      <c r="F61" s="1">
        <v>223.5</v>
      </c>
      <c r="G61" s="1">
        <f>testdata4[[#This Row],[high]]-testdata4[[#This Row],[low]]</f>
        <v>1.0300000000000011</v>
      </c>
      <c r="H61" s="1">
        <f>ABS(testdata4[[#This Row],[high]]-F60)</f>
        <v>0.46000000000000796</v>
      </c>
      <c r="I61" s="1">
        <f>ABS(testdata4[[#This Row],[low]]-F60)</f>
        <v>0.56999999999999318</v>
      </c>
      <c r="J61" s="1">
        <f>MAX(testdata4[[#This Row],[H-L]:[|L-pC|]])</f>
        <v>1.0300000000000011</v>
      </c>
      <c r="K61" s="10">
        <f>(K60*20+testdata4[[#This Row],[TR]])/21</f>
        <v>1.5283940159187752</v>
      </c>
      <c r="L61" s="1">
        <f>testdata4[[#This Row],[close]]+Multiplier*testdata4[[#This Row],[ATR]]</f>
        <v>228.08518204775632</v>
      </c>
      <c r="M61" s="1">
        <f>testdata4[[#This Row],[close]]-Multiplier*testdata4[[#This Row],[ATR]]</f>
        <v>218.91481795224368</v>
      </c>
      <c r="N61" s="1">
        <f>IF(OR(testdata4[[#This Row],[UpperE]]&lt;N60,D60&gt;N60),testdata4[[#This Row],[UpperE]],N60)</f>
        <v>226.07816878788901</v>
      </c>
      <c r="O61" s="1">
        <f>IF(OR(testdata4[[#This Row],[LowerE]]&gt;O60,E60&lt;O60),testdata4[[#This Row],[LowerE]],O60)</f>
        <v>218.91481795224368</v>
      </c>
      <c r="P61" s="7">
        <f>IF(S60=N60,testdata4[[#This Row],[Upper]],testdata4[[#This Row],[Lower]])</f>
        <v>226.07816878788901</v>
      </c>
      <c r="Q61" s="7">
        <f>IF(testdata4[[#This Row],[AtrStop]]=testdata4[[#This Row],[Upper]],testdata4[[#This Row],[Upper]],NA())</f>
        <v>226.07816878788901</v>
      </c>
      <c r="R61" s="7" t="e">
        <f>IF(testdata4[[#This Row],[AtrStop]]=testdata4[[#This Row],[Lower]],testdata4[[#This Row],[Lower]],NA())</f>
        <v>#N/A</v>
      </c>
      <c r="S61" s="19">
        <f>IF(testdata4[[#This Row],[low]]&lt;=testdata4[[#This Row],[STpot]],testdata4[[#This Row],[Upper]],testdata4[[#This Row],[Lower]])</f>
        <v>226.07816878788901</v>
      </c>
      <c r="U61" s="2"/>
      <c r="V61" s="7"/>
      <c r="W61" s="7"/>
      <c r="X61" s="19"/>
      <c r="Y61" t="str">
        <f t="shared" si="0"/>
        <v>ERR</v>
      </c>
    </row>
    <row r="62" spans="1:25" x14ac:dyDescent="0.25">
      <c r="A62" s="5">
        <v>60</v>
      </c>
      <c r="B62" s="2">
        <v>42824</v>
      </c>
      <c r="C62" s="1">
        <v>223.43</v>
      </c>
      <c r="D62" s="1">
        <v>224.43</v>
      </c>
      <c r="E62" s="1">
        <v>223.24</v>
      </c>
      <c r="F62" s="1">
        <v>224.21</v>
      </c>
      <c r="G62" s="1">
        <f>testdata4[[#This Row],[high]]-testdata4[[#This Row],[low]]</f>
        <v>1.1899999999999977</v>
      </c>
      <c r="H62" s="1">
        <f>ABS(testdata4[[#This Row],[high]]-F61)</f>
        <v>0.93000000000000682</v>
      </c>
      <c r="I62" s="1">
        <f>ABS(testdata4[[#This Row],[low]]-F61)</f>
        <v>0.25999999999999091</v>
      </c>
      <c r="J62" s="1">
        <f>MAX(testdata4[[#This Row],[H-L]:[|L-pC|]])</f>
        <v>1.1899999999999977</v>
      </c>
      <c r="K62" s="10">
        <f>(K61*20+testdata4[[#This Row],[TR]])/21</f>
        <v>1.5122800151607383</v>
      </c>
      <c r="L62" s="1">
        <f>testdata4[[#This Row],[close]]+Multiplier*testdata4[[#This Row],[ATR]]</f>
        <v>228.74684004548223</v>
      </c>
      <c r="M62" s="1">
        <f>testdata4[[#This Row],[close]]-Multiplier*testdata4[[#This Row],[ATR]]</f>
        <v>219.67315995451779</v>
      </c>
      <c r="N62" s="1">
        <f>IF(OR(testdata4[[#This Row],[UpperE]]&lt;N61,D61&gt;N61),testdata4[[#This Row],[UpperE]],N61)</f>
        <v>226.07816878788901</v>
      </c>
      <c r="O62" s="1">
        <f>IF(OR(testdata4[[#This Row],[LowerE]]&gt;O61,E61&lt;O61),testdata4[[#This Row],[LowerE]],O61)</f>
        <v>219.67315995451779</v>
      </c>
      <c r="P62" s="7">
        <f>IF(S61=N61,testdata4[[#This Row],[Upper]],testdata4[[#This Row],[Lower]])</f>
        <v>226.07816878788901</v>
      </c>
      <c r="Q62" s="7">
        <f>IF(testdata4[[#This Row],[AtrStop]]=testdata4[[#This Row],[Upper]],testdata4[[#This Row],[Upper]],NA())</f>
        <v>226.07816878788901</v>
      </c>
      <c r="R62" s="7" t="e">
        <f>IF(testdata4[[#This Row],[AtrStop]]=testdata4[[#This Row],[Lower]],testdata4[[#This Row],[Lower]],NA())</f>
        <v>#N/A</v>
      </c>
      <c r="S62" s="19">
        <f>IF(testdata4[[#This Row],[low]]&lt;=testdata4[[#This Row],[STpot]],testdata4[[#This Row],[Upper]],testdata4[[#This Row],[Lower]])</f>
        <v>226.07816878788901</v>
      </c>
      <c r="U62" s="2"/>
      <c r="V62" s="7"/>
      <c r="W62" s="7"/>
      <c r="X62" s="19"/>
      <c r="Y62" t="str">
        <f t="shared" si="0"/>
        <v>ERR</v>
      </c>
    </row>
    <row r="63" spans="1:25" x14ac:dyDescent="0.25">
      <c r="A63" s="5">
        <v>61</v>
      </c>
      <c r="B63" s="2">
        <v>42825</v>
      </c>
      <c r="C63" s="1">
        <v>223.84</v>
      </c>
      <c r="D63" s="1">
        <v>224.42</v>
      </c>
      <c r="E63" s="1">
        <v>223.63</v>
      </c>
      <c r="F63" s="1">
        <v>223.69</v>
      </c>
      <c r="G63" s="1">
        <f>testdata4[[#This Row],[high]]-testdata4[[#This Row],[low]]</f>
        <v>0.78999999999999204</v>
      </c>
      <c r="H63" s="1">
        <f>ABS(testdata4[[#This Row],[high]]-F62)</f>
        <v>0.20999999999997954</v>
      </c>
      <c r="I63" s="1">
        <f>ABS(testdata4[[#This Row],[low]]-F62)</f>
        <v>0.58000000000001251</v>
      </c>
      <c r="J63" s="1">
        <f>MAX(testdata4[[#This Row],[H-L]:[|L-pC|]])</f>
        <v>0.78999999999999204</v>
      </c>
      <c r="K63" s="10">
        <f>(K62*20+testdata4[[#This Row],[TR]])/21</f>
        <v>1.4778857287245122</v>
      </c>
      <c r="L63" s="1">
        <f>testdata4[[#This Row],[close]]+Multiplier*testdata4[[#This Row],[ATR]]</f>
        <v>228.12365718617355</v>
      </c>
      <c r="M63" s="1">
        <f>testdata4[[#This Row],[close]]-Multiplier*testdata4[[#This Row],[ATR]]</f>
        <v>219.25634281382645</v>
      </c>
      <c r="N63" s="1">
        <f>IF(OR(testdata4[[#This Row],[UpperE]]&lt;N62,D62&gt;N62),testdata4[[#This Row],[UpperE]],N62)</f>
        <v>226.07816878788901</v>
      </c>
      <c r="O63" s="1">
        <f>IF(OR(testdata4[[#This Row],[LowerE]]&gt;O62,E62&lt;O62),testdata4[[#This Row],[LowerE]],O62)</f>
        <v>219.67315995451779</v>
      </c>
      <c r="P63" s="7">
        <f>IF(S62=N62,testdata4[[#This Row],[Upper]],testdata4[[#This Row],[Lower]])</f>
        <v>226.07816878788901</v>
      </c>
      <c r="Q63" s="7">
        <f>IF(testdata4[[#This Row],[AtrStop]]=testdata4[[#This Row],[Upper]],testdata4[[#This Row],[Upper]],NA())</f>
        <v>226.07816878788901</v>
      </c>
      <c r="R63" s="7" t="e">
        <f>IF(testdata4[[#This Row],[AtrStop]]=testdata4[[#This Row],[Lower]],testdata4[[#This Row],[Lower]],NA())</f>
        <v>#N/A</v>
      </c>
      <c r="S63" s="19">
        <f>IF(testdata4[[#This Row],[low]]&lt;=testdata4[[#This Row],[STpot]],testdata4[[#This Row],[Upper]],testdata4[[#This Row],[Lower]])</f>
        <v>226.07816878788901</v>
      </c>
      <c r="U63" s="2"/>
      <c r="V63" s="7"/>
      <c r="W63" s="7"/>
      <c r="X63" s="19"/>
      <c r="Y63" t="str">
        <f t="shared" si="0"/>
        <v>ERR</v>
      </c>
    </row>
    <row r="64" spans="1:25" x14ac:dyDescent="0.25">
      <c r="A64" s="5">
        <v>62</v>
      </c>
      <c r="B64" s="2">
        <v>42828</v>
      </c>
      <c r="C64" s="1">
        <v>223.74</v>
      </c>
      <c r="D64" s="1">
        <v>223.96</v>
      </c>
      <c r="E64" s="1">
        <v>221.95</v>
      </c>
      <c r="F64" s="1">
        <v>223.3</v>
      </c>
      <c r="G64" s="1">
        <f>testdata4[[#This Row],[high]]-testdata4[[#This Row],[low]]</f>
        <v>2.0100000000000193</v>
      </c>
      <c r="H64" s="1">
        <f>ABS(testdata4[[#This Row],[high]]-F63)</f>
        <v>0.27000000000001023</v>
      </c>
      <c r="I64" s="1">
        <f>ABS(testdata4[[#This Row],[low]]-F63)</f>
        <v>1.7400000000000091</v>
      </c>
      <c r="J64" s="1">
        <f>MAX(testdata4[[#This Row],[H-L]:[|L-pC|]])</f>
        <v>2.0100000000000193</v>
      </c>
      <c r="K64" s="10">
        <f>(K63*20+testdata4[[#This Row],[TR]])/21</f>
        <v>1.5032245035471554</v>
      </c>
      <c r="L64" s="1">
        <f>testdata4[[#This Row],[close]]+Multiplier*testdata4[[#This Row],[ATR]]</f>
        <v>227.80967351064149</v>
      </c>
      <c r="M64" s="1">
        <f>testdata4[[#This Row],[close]]-Multiplier*testdata4[[#This Row],[ATR]]</f>
        <v>218.79032648935853</v>
      </c>
      <c r="N64" s="1">
        <f>IF(OR(testdata4[[#This Row],[UpperE]]&lt;N63,D63&gt;N63),testdata4[[#This Row],[UpperE]],N63)</f>
        <v>226.07816878788901</v>
      </c>
      <c r="O64" s="1">
        <f>IF(OR(testdata4[[#This Row],[LowerE]]&gt;O63,E63&lt;O63),testdata4[[#This Row],[LowerE]],O63)</f>
        <v>219.67315995451779</v>
      </c>
      <c r="P64" s="7">
        <f>IF(S63=N63,testdata4[[#This Row],[Upper]],testdata4[[#This Row],[Lower]])</f>
        <v>226.07816878788901</v>
      </c>
      <c r="Q64" s="7">
        <f>IF(testdata4[[#This Row],[AtrStop]]=testdata4[[#This Row],[Upper]],testdata4[[#This Row],[Upper]],NA())</f>
        <v>226.07816878788901</v>
      </c>
      <c r="R64" s="7" t="e">
        <f>IF(testdata4[[#This Row],[AtrStop]]=testdata4[[#This Row],[Lower]],testdata4[[#This Row],[Lower]],NA())</f>
        <v>#N/A</v>
      </c>
      <c r="S64" s="19">
        <f>IF(testdata4[[#This Row],[low]]&lt;=testdata4[[#This Row],[STpot]],testdata4[[#This Row],[Upper]],testdata4[[#This Row],[Lower]])</f>
        <v>226.07816878788901</v>
      </c>
      <c r="U64" s="2"/>
      <c r="V64" s="7"/>
      <c r="W64" s="7"/>
      <c r="X64" s="19"/>
      <c r="Y64" t="str">
        <f t="shared" si="0"/>
        <v>ERR</v>
      </c>
    </row>
    <row r="65" spans="1:25" x14ac:dyDescent="0.25">
      <c r="A65" s="5">
        <v>63</v>
      </c>
      <c r="B65" s="2">
        <v>42829</v>
      </c>
      <c r="C65" s="1">
        <v>222.98</v>
      </c>
      <c r="D65" s="1">
        <v>223.53</v>
      </c>
      <c r="E65" s="1">
        <v>222.56</v>
      </c>
      <c r="F65" s="1">
        <v>223.44</v>
      </c>
      <c r="G65" s="1">
        <f>testdata4[[#This Row],[high]]-testdata4[[#This Row],[low]]</f>
        <v>0.96999999999999886</v>
      </c>
      <c r="H65" s="1">
        <f>ABS(testdata4[[#This Row],[high]]-F64)</f>
        <v>0.22999999999998977</v>
      </c>
      <c r="I65" s="1">
        <f>ABS(testdata4[[#This Row],[low]]-F64)</f>
        <v>0.74000000000000909</v>
      </c>
      <c r="J65" s="1">
        <f>MAX(testdata4[[#This Row],[H-L]:[|L-pC|]])</f>
        <v>0.96999999999999886</v>
      </c>
      <c r="K65" s="10">
        <f>(K64*20+testdata4[[#This Row],[TR]])/21</f>
        <v>1.4778328605211004</v>
      </c>
      <c r="L65" s="1">
        <f>testdata4[[#This Row],[close]]+Multiplier*testdata4[[#This Row],[ATR]]</f>
        <v>227.8734985815633</v>
      </c>
      <c r="M65" s="1">
        <f>testdata4[[#This Row],[close]]-Multiplier*testdata4[[#This Row],[ATR]]</f>
        <v>219.0065014184367</v>
      </c>
      <c r="N65" s="1">
        <f>IF(OR(testdata4[[#This Row],[UpperE]]&lt;N64,D64&gt;N64),testdata4[[#This Row],[UpperE]],N64)</f>
        <v>226.07816878788901</v>
      </c>
      <c r="O65" s="1">
        <f>IF(OR(testdata4[[#This Row],[LowerE]]&gt;O64,E64&lt;O64),testdata4[[#This Row],[LowerE]],O64)</f>
        <v>219.67315995451779</v>
      </c>
      <c r="P65" s="7">
        <f>IF(S64=N64,testdata4[[#This Row],[Upper]],testdata4[[#This Row],[Lower]])</f>
        <v>226.07816878788901</v>
      </c>
      <c r="Q65" s="7">
        <f>IF(testdata4[[#This Row],[AtrStop]]=testdata4[[#This Row],[Upper]],testdata4[[#This Row],[Upper]],NA())</f>
        <v>226.07816878788901</v>
      </c>
      <c r="R65" s="7" t="e">
        <f>IF(testdata4[[#This Row],[AtrStop]]=testdata4[[#This Row],[Lower]],testdata4[[#This Row],[Lower]],NA())</f>
        <v>#N/A</v>
      </c>
      <c r="S65" s="19">
        <f>IF(testdata4[[#This Row],[low]]&lt;=testdata4[[#This Row],[STpot]],testdata4[[#This Row],[Upper]],testdata4[[#This Row],[Lower]])</f>
        <v>226.07816878788901</v>
      </c>
      <c r="U65" s="2"/>
      <c r="V65" s="7"/>
      <c r="W65" s="7"/>
      <c r="X65" s="19"/>
      <c r="Y65" t="str">
        <f t="shared" si="0"/>
        <v>ERR</v>
      </c>
    </row>
    <row r="66" spans="1:25" x14ac:dyDescent="0.25">
      <c r="A66" s="5">
        <v>64</v>
      </c>
      <c r="B66" s="2">
        <v>42830</v>
      </c>
      <c r="C66" s="1">
        <v>224.18</v>
      </c>
      <c r="D66" s="1">
        <v>225.25</v>
      </c>
      <c r="E66" s="1">
        <v>222.55</v>
      </c>
      <c r="F66" s="1">
        <v>222.78</v>
      </c>
      <c r="G66" s="1">
        <f>testdata4[[#This Row],[high]]-testdata4[[#This Row],[low]]</f>
        <v>2.6999999999999886</v>
      </c>
      <c r="H66" s="1">
        <f>ABS(testdata4[[#This Row],[high]]-F65)</f>
        <v>1.8100000000000023</v>
      </c>
      <c r="I66" s="1">
        <f>ABS(testdata4[[#This Row],[low]]-F65)</f>
        <v>0.88999999999998636</v>
      </c>
      <c r="J66" s="1">
        <f>MAX(testdata4[[#This Row],[H-L]:[|L-pC|]])</f>
        <v>2.6999999999999886</v>
      </c>
      <c r="K66" s="10">
        <f>(K65*20+testdata4[[#This Row],[TR]])/21</f>
        <v>1.5360312957343809</v>
      </c>
      <c r="L66" s="1">
        <f>testdata4[[#This Row],[close]]+Multiplier*testdata4[[#This Row],[ATR]]</f>
        <v>227.38809388720315</v>
      </c>
      <c r="M66" s="1">
        <f>testdata4[[#This Row],[close]]-Multiplier*testdata4[[#This Row],[ATR]]</f>
        <v>218.17190611279685</v>
      </c>
      <c r="N66" s="1">
        <f>IF(OR(testdata4[[#This Row],[UpperE]]&lt;N65,D65&gt;N65),testdata4[[#This Row],[UpperE]],N65)</f>
        <v>226.07816878788901</v>
      </c>
      <c r="O66" s="1">
        <f>IF(OR(testdata4[[#This Row],[LowerE]]&gt;O65,E65&lt;O65),testdata4[[#This Row],[LowerE]],O65)</f>
        <v>219.67315995451779</v>
      </c>
      <c r="P66" s="7">
        <f>IF(S65=N65,testdata4[[#This Row],[Upper]],testdata4[[#This Row],[Lower]])</f>
        <v>226.07816878788901</v>
      </c>
      <c r="Q66" s="7">
        <f>IF(testdata4[[#This Row],[AtrStop]]=testdata4[[#This Row],[Upper]],testdata4[[#This Row],[Upper]],NA())</f>
        <v>226.07816878788901</v>
      </c>
      <c r="R66" s="7" t="e">
        <f>IF(testdata4[[#This Row],[AtrStop]]=testdata4[[#This Row],[Lower]],testdata4[[#This Row],[Lower]],NA())</f>
        <v>#N/A</v>
      </c>
      <c r="S66" s="19">
        <f>IF(testdata4[[#This Row],[low]]&lt;=testdata4[[#This Row],[STpot]],testdata4[[#This Row],[Upper]],testdata4[[#This Row],[Lower]])</f>
        <v>226.07816878788901</v>
      </c>
      <c r="U66" s="2"/>
      <c r="V66" s="7"/>
      <c r="W66" s="7"/>
      <c r="X66" s="19"/>
      <c r="Y66" t="str">
        <f t="shared" si="0"/>
        <v>ERR</v>
      </c>
    </row>
    <row r="67" spans="1:25" x14ac:dyDescent="0.25">
      <c r="A67" s="5">
        <v>65</v>
      </c>
      <c r="B67" s="2">
        <v>42831</v>
      </c>
      <c r="C67" s="1">
        <v>222.93</v>
      </c>
      <c r="D67" s="1">
        <v>223.97</v>
      </c>
      <c r="E67" s="1">
        <v>222.44</v>
      </c>
      <c r="F67" s="1">
        <v>223.4</v>
      </c>
      <c r="G67" s="1">
        <f>testdata4[[#This Row],[high]]-testdata4[[#This Row],[low]]</f>
        <v>1.5300000000000011</v>
      </c>
      <c r="H67" s="1">
        <f>ABS(testdata4[[#This Row],[high]]-F66)</f>
        <v>1.1899999999999977</v>
      </c>
      <c r="I67" s="1">
        <f>ABS(testdata4[[#This Row],[low]]-F66)</f>
        <v>0.34000000000000341</v>
      </c>
      <c r="J67" s="1">
        <f>MAX(testdata4[[#This Row],[H-L]:[|L-pC|]])</f>
        <v>1.5300000000000011</v>
      </c>
      <c r="K67" s="10">
        <f>(K66*20+testdata4[[#This Row],[TR]])/21</f>
        <v>1.5357440911756008</v>
      </c>
      <c r="L67" s="1">
        <f>testdata4[[#This Row],[close]]+Multiplier*testdata4[[#This Row],[ATR]]</f>
        <v>228.0072322735268</v>
      </c>
      <c r="M67" s="1">
        <f>testdata4[[#This Row],[close]]-Multiplier*testdata4[[#This Row],[ATR]]</f>
        <v>218.79276772647322</v>
      </c>
      <c r="N67" s="1">
        <f>IF(OR(testdata4[[#This Row],[UpperE]]&lt;N66,D66&gt;N66),testdata4[[#This Row],[UpperE]],N66)</f>
        <v>226.07816878788901</v>
      </c>
      <c r="O67" s="1">
        <f>IF(OR(testdata4[[#This Row],[LowerE]]&gt;O66,E66&lt;O66),testdata4[[#This Row],[LowerE]],O66)</f>
        <v>219.67315995451779</v>
      </c>
      <c r="P67" s="7">
        <f>IF(S66=N66,testdata4[[#This Row],[Upper]],testdata4[[#This Row],[Lower]])</f>
        <v>226.07816878788901</v>
      </c>
      <c r="Q67" s="7">
        <f>IF(testdata4[[#This Row],[AtrStop]]=testdata4[[#This Row],[Upper]],testdata4[[#This Row],[Upper]],NA())</f>
        <v>226.07816878788901</v>
      </c>
      <c r="R67" s="7" t="e">
        <f>IF(testdata4[[#This Row],[AtrStop]]=testdata4[[#This Row],[Lower]],testdata4[[#This Row],[Lower]],NA())</f>
        <v>#N/A</v>
      </c>
      <c r="S67" s="19">
        <f>IF(testdata4[[#This Row],[low]]&lt;=testdata4[[#This Row],[STpot]],testdata4[[#This Row],[Upper]],testdata4[[#This Row],[Lower]])</f>
        <v>226.07816878788901</v>
      </c>
      <c r="U67" s="2"/>
      <c r="V67" s="7"/>
      <c r="W67" s="7"/>
      <c r="X67" s="19"/>
      <c r="Y67" t="str">
        <f t="shared" si="0"/>
        <v>ERR</v>
      </c>
    </row>
    <row r="68" spans="1:25" x14ac:dyDescent="0.25">
      <c r="A68" s="5">
        <v>66</v>
      </c>
      <c r="B68" s="2">
        <v>42832</v>
      </c>
      <c r="C68" s="1">
        <v>223.13</v>
      </c>
      <c r="D68" s="1">
        <v>223.93</v>
      </c>
      <c r="E68" s="1">
        <v>222.64</v>
      </c>
      <c r="F68" s="1">
        <v>223.17</v>
      </c>
      <c r="G68" s="1">
        <f>testdata4[[#This Row],[high]]-testdata4[[#This Row],[low]]</f>
        <v>1.2900000000000205</v>
      </c>
      <c r="H68" s="1">
        <f>ABS(testdata4[[#This Row],[high]]-F67)</f>
        <v>0.53000000000000114</v>
      </c>
      <c r="I68" s="1">
        <f>ABS(testdata4[[#This Row],[low]]-F67)</f>
        <v>0.76000000000001933</v>
      </c>
      <c r="J68" s="1">
        <f>MAX(testdata4[[#This Row],[H-L]:[|L-pC|]])</f>
        <v>1.2900000000000205</v>
      </c>
      <c r="K68" s="10">
        <f>(K67*20+testdata4[[#This Row],[TR]])/21</f>
        <v>1.5240419915958112</v>
      </c>
      <c r="L68" s="1">
        <f>testdata4[[#This Row],[close]]+Multiplier*testdata4[[#This Row],[ATR]]</f>
        <v>227.74212597478743</v>
      </c>
      <c r="M68" s="1">
        <f>testdata4[[#This Row],[close]]-Multiplier*testdata4[[#This Row],[ATR]]</f>
        <v>218.59787402521255</v>
      </c>
      <c r="N68" s="1">
        <f>IF(OR(testdata4[[#This Row],[UpperE]]&lt;N67,D67&gt;N67),testdata4[[#This Row],[UpperE]],N67)</f>
        <v>226.07816878788901</v>
      </c>
      <c r="O68" s="1">
        <f>IF(OR(testdata4[[#This Row],[LowerE]]&gt;O67,E67&lt;O67),testdata4[[#This Row],[LowerE]],O67)</f>
        <v>219.67315995451779</v>
      </c>
      <c r="P68" s="7">
        <f>IF(S67=N67,testdata4[[#This Row],[Upper]],testdata4[[#This Row],[Lower]])</f>
        <v>226.07816878788901</v>
      </c>
      <c r="Q68" s="7">
        <f>IF(testdata4[[#This Row],[AtrStop]]=testdata4[[#This Row],[Upper]],testdata4[[#This Row],[Upper]],NA())</f>
        <v>226.07816878788901</v>
      </c>
      <c r="R68" s="7" t="e">
        <f>IF(testdata4[[#This Row],[AtrStop]]=testdata4[[#This Row],[Lower]],testdata4[[#This Row],[Lower]],NA())</f>
        <v>#N/A</v>
      </c>
      <c r="S68" s="19">
        <f>IF(testdata4[[#This Row],[low]]&lt;=testdata4[[#This Row],[STpot]],testdata4[[#This Row],[Upper]],testdata4[[#This Row],[Lower]])</f>
        <v>226.07816878788901</v>
      </c>
      <c r="U68" s="2"/>
      <c r="V68" s="7"/>
      <c r="W68" s="7"/>
      <c r="X68" s="19"/>
      <c r="Y68" t="str">
        <f t="shared" si="0"/>
        <v>ERR</v>
      </c>
    </row>
    <row r="69" spans="1:25" x14ac:dyDescent="0.25">
      <c r="A69" s="5">
        <v>67</v>
      </c>
      <c r="B69" s="2">
        <v>42835</v>
      </c>
      <c r="C69" s="1">
        <v>223.33</v>
      </c>
      <c r="D69" s="1">
        <v>224.18</v>
      </c>
      <c r="E69" s="1">
        <v>222.73</v>
      </c>
      <c r="F69" s="1">
        <v>223.31</v>
      </c>
      <c r="G69" s="1">
        <f>testdata4[[#This Row],[high]]-testdata4[[#This Row],[low]]</f>
        <v>1.4500000000000171</v>
      </c>
      <c r="H69" s="1">
        <f>ABS(testdata4[[#This Row],[high]]-F68)</f>
        <v>1.0100000000000193</v>
      </c>
      <c r="I69" s="1">
        <f>ABS(testdata4[[#This Row],[low]]-F68)</f>
        <v>0.43999999999999773</v>
      </c>
      <c r="J69" s="1">
        <f>MAX(testdata4[[#This Row],[H-L]:[|L-pC|]])</f>
        <v>1.4500000000000171</v>
      </c>
      <c r="K69" s="10">
        <f>(K68*20+testdata4[[#This Row],[TR]])/21</f>
        <v>1.520516182472202</v>
      </c>
      <c r="L69" s="1">
        <f>testdata4[[#This Row],[close]]+Multiplier*testdata4[[#This Row],[ATR]]</f>
        <v>227.87154854741661</v>
      </c>
      <c r="M69" s="1">
        <f>testdata4[[#This Row],[close]]-Multiplier*testdata4[[#This Row],[ATR]]</f>
        <v>218.7484514525834</v>
      </c>
      <c r="N69" s="1">
        <f>IF(OR(testdata4[[#This Row],[UpperE]]&lt;N68,D68&gt;N68),testdata4[[#This Row],[UpperE]],N68)</f>
        <v>226.07816878788901</v>
      </c>
      <c r="O69" s="1">
        <f>IF(OR(testdata4[[#This Row],[LowerE]]&gt;O68,E68&lt;O68),testdata4[[#This Row],[LowerE]],O68)</f>
        <v>219.67315995451779</v>
      </c>
      <c r="P69" s="7">
        <f>IF(S68=N68,testdata4[[#This Row],[Upper]],testdata4[[#This Row],[Lower]])</f>
        <v>226.07816878788901</v>
      </c>
      <c r="Q69" s="7">
        <f>IF(testdata4[[#This Row],[AtrStop]]=testdata4[[#This Row],[Upper]],testdata4[[#This Row],[Upper]],NA())</f>
        <v>226.07816878788901</v>
      </c>
      <c r="R69" s="7" t="e">
        <f>IF(testdata4[[#This Row],[AtrStop]]=testdata4[[#This Row],[Lower]],testdata4[[#This Row],[Lower]],NA())</f>
        <v>#N/A</v>
      </c>
      <c r="S69" s="19">
        <f>IF(testdata4[[#This Row],[low]]&lt;=testdata4[[#This Row],[STpot]],testdata4[[#This Row],[Upper]],testdata4[[#This Row],[Lower]])</f>
        <v>226.07816878788901</v>
      </c>
      <c r="U69" s="2"/>
      <c r="V69" s="7"/>
      <c r="W69" s="7"/>
      <c r="X69" s="19"/>
      <c r="Y69" t="str">
        <f t="shared" si="0"/>
        <v>ERR</v>
      </c>
    </row>
    <row r="70" spans="1:25" x14ac:dyDescent="0.25">
      <c r="A70" s="5">
        <v>68</v>
      </c>
      <c r="B70" s="2">
        <v>42836</v>
      </c>
      <c r="C70" s="1">
        <v>222.89</v>
      </c>
      <c r="D70" s="1">
        <v>223.15</v>
      </c>
      <c r="E70" s="1">
        <v>221.41</v>
      </c>
      <c r="F70" s="1">
        <v>223.04</v>
      </c>
      <c r="G70" s="1">
        <f>testdata4[[#This Row],[high]]-testdata4[[#This Row],[low]]</f>
        <v>1.7400000000000091</v>
      </c>
      <c r="H70" s="1">
        <f>ABS(testdata4[[#This Row],[high]]-F69)</f>
        <v>0.15999999999999659</v>
      </c>
      <c r="I70" s="1">
        <f>ABS(testdata4[[#This Row],[low]]-F69)</f>
        <v>1.9000000000000057</v>
      </c>
      <c r="J70" s="1">
        <f>MAX(testdata4[[#This Row],[H-L]:[|L-pC|]])</f>
        <v>1.9000000000000057</v>
      </c>
      <c r="K70" s="10">
        <f>(K69*20+testdata4[[#This Row],[TR]])/21</f>
        <v>1.5385868404497163</v>
      </c>
      <c r="L70" s="1">
        <f>testdata4[[#This Row],[close]]+Multiplier*testdata4[[#This Row],[ATR]]</f>
        <v>227.65576052134915</v>
      </c>
      <c r="M70" s="1">
        <f>testdata4[[#This Row],[close]]-Multiplier*testdata4[[#This Row],[ATR]]</f>
        <v>218.42423947865083</v>
      </c>
      <c r="N70" s="1">
        <f>IF(OR(testdata4[[#This Row],[UpperE]]&lt;N69,D69&gt;N69),testdata4[[#This Row],[UpperE]],N69)</f>
        <v>226.07816878788901</v>
      </c>
      <c r="O70" s="1">
        <f>IF(OR(testdata4[[#This Row],[LowerE]]&gt;O69,E69&lt;O69),testdata4[[#This Row],[LowerE]],O69)</f>
        <v>219.67315995451779</v>
      </c>
      <c r="P70" s="7">
        <f>IF(S69=N69,testdata4[[#This Row],[Upper]],testdata4[[#This Row],[Lower]])</f>
        <v>226.07816878788901</v>
      </c>
      <c r="Q70" s="7">
        <f>IF(testdata4[[#This Row],[AtrStop]]=testdata4[[#This Row],[Upper]],testdata4[[#This Row],[Upper]],NA())</f>
        <v>226.07816878788901</v>
      </c>
      <c r="R70" s="7" t="e">
        <f>IF(testdata4[[#This Row],[AtrStop]]=testdata4[[#This Row],[Lower]],testdata4[[#This Row],[Lower]],NA())</f>
        <v>#N/A</v>
      </c>
      <c r="S70" s="19">
        <f>IF(testdata4[[#This Row],[low]]&lt;=testdata4[[#This Row],[STpot]],testdata4[[#This Row],[Upper]],testdata4[[#This Row],[Lower]])</f>
        <v>226.07816878788901</v>
      </c>
      <c r="U70" s="2"/>
      <c r="V70" s="7"/>
      <c r="W70" s="7"/>
      <c r="X70" s="19"/>
      <c r="Y70" t="str">
        <f t="shared" si="0"/>
        <v>ERR</v>
      </c>
    </row>
    <row r="71" spans="1:25" x14ac:dyDescent="0.25">
      <c r="A71" s="5">
        <v>69</v>
      </c>
      <c r="B71" s="2">
        <v>42837</v>
      </c>
      <c r="C71" s="1">
        <v>222.74</v>
      </c>
      <c r="D71" s="1">
        <v>222.95</v>
      </c>
      <c r="E71" s="1">
        <v>221.82</v>
      </c>
      <c r="F71" s="1">
        <v>222.06</v>
      </c>
      <c r="G71" s="1">
        <f>testdata4[[#This Row],[high]]-testdata4[[#This Row],[low]]</f>
        <v>1.1299999999999955</v>
      </c>
      <c r="H71" s="1">
        <f>ABS(testdata4[[#This Row],[high]]-F70)</f>
        <v>9.0000000000003411E-2</v>
      </c>
      <c r="I71" s="1">
        <f>ABS(testdata4[[#This Row],[low]]-F70)</f>
        <v>1.2199999999999989</v>
      </c>
      <c r="J71" s="1">
        <f>MAX(testdata4[[#This Row],[H-L]:[|L-pC|]])</f>
        <v>1.2199999999999989</v>
      </c>
      <c r="K71" s="10">
        <f>(K70*20+testdata4[[#This Row],[TR]])/21</f>
        <v>1.5234160385235394</v>
      </c>
      <c r="L71" s="1">
        <f>testdata4[[#This Row],[close]]+Multiplier*testdata4[[#This Row],[ATR]]</f>
        <v>226.63024811557062</v>
      </c>
      <c r="M71" s="1">
        <f>testdata4[[#This Row],[close]]-Multiplier*testdata4[[#This Row],[ATR]]</f>
        <v>217.48975188442938</v>
      </c>
      <c r="N71" s="1">
        <f>IF(OR(testdata4[[#This Row],[UpperE]]&lt;N70,D70&gt;N70),testdata4[[#This Row],[UpperE]],N70)</f>
        <v>226.07816878788901</v>
      </c>
      <c r="O71" s="1">
        <f>IF(OR(testdata4[[#This Row],[LowerE]]&gt;O70,E70&lt;O70),testdata4[[#This Row],[LowerE]],O70)</f>
        <v>219.67315995451779</v>
      </c>
      <c r="P71" s="7">
        <f>IF(S70=N70,testdata4[[#This Row],[Upper]],testdata4[[#This Row],[Lower]])</f>
        <v>226.07816878788901</v>
      </c>
      <c r="Q71" s="7">
        <f>IF(testdata4[[#This Row],[AtrStop]]=testdata4[[#This Row],[Upper]],testdata4[[#This Row],[Upper]],NA())</f>
        <v>226.07816878788901</v>
      </c>
      <c r="R71" s="7" t="e">
        <f>IF(testdata4[[#This Row],[AtrStop]]=testdata4[[#This Row],[Lower]],testdata4[[#This Row],[Lower]],NA())</f>
        <v>#N/A</v>
      </c>
      <c r="S71" s="19">
        <f>IF(testdata4[[#This Row],[low]]&lt;=testdata4[[#This Row],[STpot]],testdata4[[#This Row],[Upper]],testdata4[[#This Row],[Lower]])</f>
        <v>226.07816878788901</v>
      </c>
      <c r="U71" s="2"/>
      <c r="V71" s="7"/>
      <c r="W71" s="7"/>
      <c r="X71" s="19"/>
      <c r="Y71" t="str">
        <f t="shared" si="0"/>
        <v>ERR</v>
      </c>
    </row>
    <row r="72" spans="1:25" x14ac:dyDescent="0.25">
      <c r="A72" s="5">
        <v>70</v>
      </c>
      <c r="B72" s="2">
        <v>42838</v>
      </c>
      <c r="C72" s="1">
        <v>221.69</v>
      </c>
      <c r="D72" s="1">
        <v>222.5</v>
      </c>
      <c r="E72" s="1">
        <v>220.62</v>
      </c>
      <c r="F72" s="1">
        <v>220.62</v>
      </c>
      <c r="G72" s="1">
        <f>testdata4[[#This Row],[high]]-testdata4[[#This Row],[low]]</f>
        <v>1.8799999999999955</v>
      </c>
      <c r="H72" s="1">
        <f>ABS(testdata4[[#This Row],[high]]-F71)</f>
        <v>0.43999999999999773</v>
      </c>
      <c r="I72" s="1">
        <f>ABS(testdata4[[#This Row],[low]]-F71)</f>
        <v>1.4399999999999977</v>
      </c>
      <c r="J72" s="1">
        <f>MAX(testdata4[[#This Row],[H-L]:[|L-pC|]])</f>
        <v>1.8799999999999955</v>
      </c>
      <c r="K72" s="10">
        <f>(K71*20+testdata4[[#This Row],[TR]])/21</f>
        <v>1.5403962271652751</v>
      </c>
      <c r="L72" s="1">
        <f>testdata4[[#This Row],[close]]+Multiplier*testdata4[[#This Row],[ATR]]</f>
        <v>225.24118868149583</v>
      </c>
      <c r="M72" s="1">
        <f>testdata4[[#This Row],[close]]-Multiplier*testdata4[[#This Row],[ATR]]</f>
        <v>215.99881131850418</v>
      </c>
      <c r="N72" s="1">
        <f>IF(OR(testdata4[[#This Row],[UpperE]]&lt;N71,D71&gt;N71),testdata4[[#This Row],[UpperE]],N71)</f>
        <v>225.24118868149583</v>
      </c>
      <c r="O72" s="1">
        <f>IF(OR(testdata4[[#This Row],[LowerE]]&gt;O71,E71&lt;O71),testdata4[[#This Row],[LowerE]],O71)</f>
        <v>219.67315995451779</v>
      </c>
      <c r="P72" s="7">
        <f>IF(S71=N71,testdata4[[#This Row],[Upper]],testdata4[[#This Row],[Lower]])</f>
        <v>225.24118868149583</v>
      </c>
      <c r="Q72" s="7">
        <f>IF(testdata4[[#This Row],[AtrStop]]=testdata4[[#This Row],[Upper]],testdata4[[#This Row],[Upper]],NA())</f>
        <v>225.24118868149583</v>
      </c>
      <c r="R72" s="7" t="e">
        <f>IF(testdata4[[#This Row],[AtrStop]]=testdata4[[#This Row],[Lower]],testdata4[[#This Row],[Lower]],NA())</f>
        <v>#N/A</v>
      </c>
      <c r="S72" s="19">
        <f>IF(testdata4[[#This Row],[low]]&lt;=testdata4[[#This Row],[STpot]],testdata4[[#This Row],[Upper]],testdata4[[#This Row],[Lower]])</f>
        <v>225.24118868149583</v>
      </c>
      <c r="U72" s="2"/>
      <c r="V72" s="7"/>
      <c r="W72" s="7"/>
      <c r="X72" s="19"/>
      <c r="Y72" t="str">
        <f t="shared" si="0"/>
        <v>ERR</v>
      </c>
    </row>
    <row r="73" spans="1:25" x14ac:dyDescent="0.25">
      <c r="A73" s="5">
        <v>71</v>
      </c>
      <c r="B73" s="2">
        <v>42842</v>
      </c>
      <c r="C73" s="1">
        <v>221.19</v>
      </c>
      <c r="D73" s="1">
        <v>222.58</v>
      </c>
      <c r="E73" s="1">
        <v>220.97</v>
      </c>
      <c r="F73" s="1">
        <v>222.58</v>
      </c>
      <c r="G73" s="1">
        <f>testdata4[[#This Row],[high]]-testdata4[[#This Row],[low]]</f>
        <v>1.6100000000000136</v>
      </c>
      <c r="H73" s="1">
        <f>ABS(testdata4[[#This Row],[high]]-F72)</f>
        <v>1.960000000000008</v>
      </c>
      <c r="I73" s="1">
        <f>ABS(testdata4[[#This Row],[low]]-F72)</f>
        <v>0.34999999999999432</v>
      </c>
      <c r="J73" s="1">
        <f>MAX(testdata4[[#This Row],[H-L]:[|L-pC|]])</f>
        <v>1.960000000000008</v>
      </c>
      <c r="K73" s="10">
        <f>(K72*20+testdata4[[#This Row],[TR]])/21</f>
        <v>1.5603773592050243</v>
      </c>
      <c r="L73" s="1">
        <f>testdata4[[#This Row],[close]]+Multiplier*testdata4[[#This Row],[ATR]]</f>
        <v>227.26113207761509</v>
      </c>
      <c r="M73" s="1">
        <f>testdata4[[#This Row],[close]]-Multiplier*testdata4[[#This Row],[ATR]]</f>
        <v>217.89886792238494</v>
      </c>
      <c r="N73" s="1">
        <f>IF(OR(testdata4[[#This Row],[UpperE]]&lt;N72,D72&gt;N72),testdata4[[#This Row],[UpperE]],N72)</f>
        <v>225.24118868149583</v>
      </c>
      <c r="O73" s="1">
        <f>IF(OR(testdata4[[#This Row],[LowerE]]&gt;O72,E72&lt;O72),testdata4[[#This Row],[LowerE]],O72)</f>
        <v>219.67315995451779</v>
      </c>
      <c r="P73" s="7">
        <f>IF(S72=N72,testdata4[[#This Row],[Upper]],testdata4[[#This Row],[Lower]])</f>
        <v>225.24118868149583</v>
      </c>
      <c r="Q73" s="7">
        <f>IF(testdata4[[#This Row],[AtrStop]]=testdata4[[#This Row],[Upper]],testdata4[[#This Row],[Upper]],NA())</f>
        <v>225.24118868149583</v>
      </c>
      <c r="R73" s="7" t="e">
        <f>IF(testdata4[[#This Row],[AtrStop]]=testdata4[[#This Row],[Lower]],testdata4[[#This Row],[Lower]],NA())</f>
        <v>#N/A</v>
      </c>
      <c r="S73" s="19">
        <f>IF(testdata4[[#This Row],[low]]&lt;=testdata4[[#This Row],[STpot]],testdata4[[#This Row],[Upper]],testdata4[[#This Row],[Lower]])</f>
        <v>225.24118868149583</v>
      </c>
      <c r="U73" s="2"/>
      <c r="V73" s="7"/>
      <c r="W73" s="7"/>
      <c r="X73" s="19"/>
      <c r="Y73" t="str">
        <f t="shared" si="0"/>
        <v>ERR</v>
      </c>
    </row>
    <row r="74" spans="1:25" x14ac:dyDescent="0.25">
      <c r="A74" s="5">
        <v>72</v>
      </c>
      <c r="B74" s="2">
        <v>42843</v>
      </c>
      <c r="C74" s="1">
        <v>221.77</v>
      </c>
      <c r="D74" s="1">
        <v>222.5</v>
      </c>
      <c r="E74" s="1">
        <v>221.16</v>
      </c>
      <c r="F74" s="1">
        <v>221.91</v>
      </c>
      <c r="G74" s="1">
        <f>testdata4[[#This Row],[high]]-testdata4[[#This Row],[low]]</f>
        <v>1.3400000000000034</v>
      </c>
      <c r="H74" s="1">
        <f>ABS(testdata4[[#This Row],[high]]-F73)</f>
        <v>8.0000000000012506E-2</v>
      </c>
      <c r="I74" s="1">
        <f>ABS(testdata4[[#This Row],[low]]-F73)</f>
        <v>1.4200000000000159</v>
      </c>
      <c r="J74" s="1">
        <f>MAX(testdata4[[#This Row],[H-L]:[|L-pC|]])</f>
        <v>1.4200000000000159</v>
      </c>
      <c r="K74" s="10">
        <f>(K73*20+testdata4[[#This Row],[TR]])/21</f>
        <v>1.5536927230524047</v>
      </c>
      <c r="L74" s="1">
        <f>testdata4[[#This Row],[close]]+Multiplier*testdata4[[#This Row],[ATR]]</f>
        <v>226.5710781691572</v>
      </c>
      <c r="M74" s="1">
        <f>testdata4[[#This Row],[close]]-Multiplier*testdata4[[#This Row],[ATR]]</f>
        <v>217.24892183084279</v>
      </c>
      <c r="N74" s="1">
        <f>IF(OR(testdata4[[#This Row],[UpperE]]&lt;N73,D73&gt;N73),testdata4[[#This Row],[UpperE]],N73)</f>
        <v>225.24118868149583</v>
      </c>
      <c r="O74" s="1">
        <f>IF(OR(testdata4[[#This Row],[LowerE]]&gt;O73,E73&lt;O73),testdata4[[#This Row],[LowerE]],O73)</f>
        <v>219.67315995451779</v>
      </c>
      <c r="P74" s="7">
        <f>IF(S73=N73,testdata4[[#This Row],[Upper]],testdata4[[#This Row],[Lower]])</f>
        <v>225.24118868149583</v>
      </c>
      <c r="Q74" s="7">
        <f>IF(testdata4[[#This Row],[AtrStop]]=testdata4[[#This Row],[Upper]],testdata4[[#This Row],[Upper]],NA())</f>
        <v>225.24118868149583</v>
      </c>
      <c r="R74" s="7" t="e">
        <f>IF(testdata4[[#This Row],[AtrStop]]=testdata4[[#This Row],[Lower]],testdata4[[#This Row],[Lower]],NA())</f>
        <v>#N/A</v>
      </c>
      <c r="S74" s="19">
        <f>IF(testdata4[[#This Row],[low]]&lt;=testdata4[[#This Row],[STpot]],testdata4[[#This Row],[Upper]],testdata4[[#This Row],[Lower]])</f>
        <v>225.24118868149583</v>
      </c>
      <c r="U74" s="2"/>
      <c r="V74" s="7"/>
      <c r="W74" s="7"/>
      <c r="X74" s="19"/>
      <c r="Y74" t="str">
        <f t="shared" si="0"/>
        <v>ERR</v>
      </c>
    </row>
    <row r="75" spans="1:25" x14ac:dyDescent="0.25">
      <c r="A75" s="5">
        <v>73</v>
      </c>
      <c r="B75" s="2">
        <v>42844</v>
      </c>
      <c r="C75" s="1">
        <v>222.53</v>
      </c>
      <c r="D75" s="1">
        <v>222.94</v>
      </c>
      <c r="E75" s="1">
        <v>221.26</v>
      </c>
      <c r="F75" s="1">
        <v>221.5</v>
      </c>
      <c r="G75" s="1">
        <f>testdata4[[#This Row],[high]]-testdata4[[#This Row],[low]]</f>
        <v>1.6800000000000068</v>
      </c>
      <c r="H75" s="1">
        <f>ABS(testdata4[[#This Row],[high]]-F74)</f>
        <v>1.0300000000000011</v>
      </c>
      <c r="I75" s="1">
        <f>ABS(testdata4[[#This Row],[low]]-F74)</f>
        <v>0.65000000000000568</v>
      </c>
      <c r="J75" s="1">
        <f>MAX(testdata4[[#This Row],[H-L]:[|L-pC|]])</f>
        <v>1.6800000000000068</v>
      </c>
      <c r="K75" s="10">
        <f>(K74*20+testdata4[[#This Row],[TR]])/21</f>
        <v>1.5597073552880047</v>
      </c>
      <c r="L75" s="1">
        <f>testdata4[[#This Row],[close]]+Multiplier*testdata4[[#This Row],[ATR]]</f>
        <v>226.17912206586402</v>
      </c>
      <c r="M75" s="1">
        <f>testdata4[[#This Row],[close]]-Multiplier*testdata4[[#This Row],[ATR]]</f>
        <v>216.82087793413598</v>
      </c>
      <c r="N75" s="1">
        <f>IF(OR(testdata4[[#This Row],[UpperE]]&lt;N74,D74&gt;N74),testdata4[[#This Row],[UpperE]],N74)</f>
        <v>225.24118868149583</v>
      </c>
      <c r="O75" s="1">
        <f>IF(OR(testdata4[[#This Row],[LowerE]]&gt;O74,E74&lt;O74),testdata4[[#This Row],[LowerE]],O74)</f>
        <v>219.67315995451779</v>
      </c>
      <c r="P75" s="7">
        <f>IF(S74=N74,testdata4[[#This Row],[Upper]],testdata4[[#This Row],[Lower]])</f>
        <v>225.24118868149583</v>
      </c>
      <c r="Q75" s="7">
        <f>IF(testdata4[[#This Row],[AtrStop]]=testdata4[[#This Row],[Upper]],testdata4[[#This Row],[Upper]],NA())</f>
        <v>225.24118868149583</v>
      </c>
      <c r="R75" s="7" t="e">
        <f>IF(testdata4[[#This Row],[AtrStop]]=testdata4[[#This Row],[Lower]],testdata4[[#This Row],[Lower]],NA())</f>
        <v>#N/A</v>
      </c>
      <c r="S75" s="19">
        <f>IF(testdata4[[#This Row],[low]]&lt;=testdata4[[#This Row],[STpot]],testdata4[[#This Row],[Upper]],testdata4[[#This Row],[Lower]])</f>
        <v>225.24118868149583</v>
      </c>
      <c r="U75" s="2"/>
      <c r="V75" s="7"/>
      <c r="W75" s="7"/>
      <c r="X75" s="19"/>
      <c r="Y75" t="str">
        <f t="shared" si="0"/>
        <v>ERR</v>
      </c>
    </row>
    <row r="76" spans="1:25" x14ac:dyDescent="0.25">
      <c r="A76" s="5">
        <v>74</v>
      </c>
      <c r="B76" s="2">
        <v>42845</v>
      </c>
      <c r="C76" s="1">
        <v>222.18</v>
      </c>
      <c r="D76" s="1">
        <v>223.79</v>
      </c>
      <c r="E76" s="1">
        <v>221.83</v>
      </c>
      <c r="F76" s="1">
        <v>223.31</v>
      </c>
      <c r="G76" s="1">
        <f>testdata4[[#This Row],[high]]-testdata4[[#This Row],[low]]</f>
        <v>1.9599999999999795</v>
      </c>
      <c r="H76" s="1">
        <f>ABS(testdata4[[#This Row],[high]]-F75)</f>
        <v>2.289999999999992</v>
      </c>
      <c r="I76" s="1">
        <f>ABS(testdata4[[#This Row],[low]]-F75)</f>
        <v>0.33000000000001251</v>
      </c>
      <c r="J76" s="1">
        <f>MAX(testdata4[[#This Row],[H-L]:[|L-pC|]])</f>
        <v>2.289999999999992</v>
      </c>
      <c r="K76" s="10">
        <f>(K75*20+testdata4[[#This Row],[TR]])/21</f>
        <v>1.594483195512385</v>
      </c>
      <c r="L76" s="1">
        <f>testdata4[[#This Row],[close]]+Multiplier*testdata4[[#This Row],[ATR]]</f>
        <v>228.09344958653716</v>
      </c>
      <c r="M76" s="1">
        <f>testdata4[[#This Row],[close]]-Multiplier*testdata4[[#This Row],[ATR]]</f>
        <v>218.52655041346284</v>
      </c>
      <c r="N76" s="1">
        <f>IF(OR(testdata4[[#This Row],[UpperE]]&lt;N75,D75&gt;N75),testdata4[[#This Row],[UpperE]],N75)</f>
        <v>225.24118868149583</v>
      </c>
      <c r="O76" s="1">
        <f>IF(OR(testdata4[[#This Row],[LowerE]]&gt;O75,E75&lt;O75),testdata4[[#This Row],[LowerE]],O75)</f>
        <v>219.67315995451779</v>
      </c>
      <c r="P76" s="7">
        <f>IF(S75=N75,testdata4[[#This Row],[Upper]],testdata4[[#This Row],[Lower]])</f>
        <v>225.24118868149583</v>
      </c>
      <c r="Q76" s="7">
        <f>IF(testdata4[[#This Row],[AtrStop]]=testdata4[[#This Row],[Upper]],testdata4[[#This Row],[Upper]],NA())</f>
        <v>225.24118868149583</v>
      </c>
      <c r="R76" s="7" t="e">
        <f>IF(testdata4[[#This Row],[AtrStop]]=testdata4[[#This Row],[Lower]],testdata4[[#This Row],[Lower]],NA())</f>
        <v>#N/A</v>
      </c>
      <c r="S76" s="19">
        <f>IF(testdata4[[#This Row],[low]]&lt;=testdata4[[#This Row],[STpot]],testdata4[[#This Row],[Upper]],testdata4[[#This Row],[Lower]])</f>
        <v>225.24118868149583</v>
      </c>
      <c r="U76" s="2"/>
      <c r="V76" s="7"/>
      <c r="W76" s="7"/>
      <c r="X76" s="19"/>
      <c r="Y76" t="str">
        <f t="shared" si="0"/>
        <v>ERR</v>
      </c>
    </row>
    <row r="77" spans="1:25" x14ac:dyDescent="0.25">
      <c r="A77" s="5">
        <v>75</v>
      </c>
      <c r="B77" s="2">
        <v>42846</v>
      </c>
      <c r="C77" s="1">
        <v>223.22</v>
      </c>
      <c r="D77" s="1">
        <v>223.28</v>
      </c>
      <c r="E77" s="1">
        <v>222.16</v>
      </c>
      <c r="F77" s="1">
        <v>222.6</v>
      </c>
      <c r="G77" s="1">
        <f>testdata4[[#This Row],[high]]-testdata4[[#This Row],[low]]</f>
        <v>1.1200000000000045</v>
      </c>
      <c r="H77" s="1">
        <f>ABS(testdata4[[#This Row],[high]]-F76)</f>
        <v>3.0000000000001137E-2</v>
      </c>
      <c r="I77" s="1">
        <f>ABS(testdata4[[#This Row],[low]]-F76)</f>
        <v>1.1500000000000057</v>
      </c>
      <c r="J77" s="1">
        <f>MAX(testdata4[[#This Row],[H-L]:[|L-pC|]])</f>
        <v>1.1500000000000057</v>
      </c>
      <c r="K77" s="10">
        <f>(K76*20+testdata4[[#This Row],[TR]])/21</f>
        <v>1.5733173290594149</v>
      </c>
      <c r="L77" s="1">
        <f>testdata4[[#This Row],[close]]+Multiplier*testdata4[[#This Row],[ATR]]</f>
        <v>227.31995198717823</v>
      </c>
      <c r="M77" s="1">
        <f>testdata4[[#This Row],[close]]-Multiplier*testdata4[[#This Row],[ATR]]</f>
        <v>217.88004801282176</v>
      </c>
      <c r="N77" s="1">
        <f>IF(OR(testdata4[[#This Row],[UpperE]]&lt;N76,D76&gt;N76),testdata4[[#This Row],[UpperE]],N76)</f>
        <v>225.24118868149583</v>
      </c>
      <c r="O77" s="1">
        <f>IF(OR(testdata4[[#This Row],[LowerE]]&gt;O76,E76&lt;O76),testdata4[[#This Row],[LowerE]],O76)</f>
        <v>219.67315995451779</v>
      </c>
      <c r="P77" s="7">
        <f>IF(S76=N76,testdata4[[#This Row],[Upper]],testdata4[[#This Row],[Lower]])</f>
        <v>225.24118868149583</v>
      </c>
      <c r="Q77" s="7">
        <f>IF(testdata4[[#This Row],[AtrStop]]=testdata4[[#This Row],[Upper]],testdata4[[#This Row],[Upper]],NA())</f>
        <v>225.24118868149583</v>
      </c>
      <c r="R77" s="7" t="e">
        <f>IF(testdata4[[#This Row],[AtrStop]]=testdata4[[#This Row],[Lower]],testdata4[[#This Row],[Lower]],NA())</f>
        <v>#N/A</v>
      </c>
      <c r="S77" s="19">
        <f>IF(testdata4[[#This Row],[low]]&lt;=testdata4[[#This Row],[STpot]],testdata4[[#This Row],[Upper]],testdata4[[#This Row],[Lower]])</f>
        <v>225.24118868149583</v>
      </c>
      <c r="U77" s="2"/>
      <c r="V77" s="7"/>
      <c r="W77" s="7"/>
      <c r="X77" s="19"/>
      <c r="Y77" t="str">
        <f t="shared" si="0"/>
        <v>ERR</v>
      </c>
    </row>
    <row r="78" spans="1:25" x14ac:dyDescent="0.25">
      <c r="A78" s="5">
        <v>76</v>
      </c>
      <c r="B78" s="2">
        <v>42849</v>
      </c>
      <c r="C78" s="1">
        <v>225.05</v>
      </c>
      <c r="D78" s="1">
        <v>225.27</v>
      </c>
      <c r="E78" s="1">
        <v>222.57</v>
      </c>
      <c r="F78" s="1">
        <v>225.04</v>
      </c>
      <c r="G78" s="1">
        <f>testdata4[[#This Row],[high]]-testdata4[[#This Row],[low]]</f>
        <v>2.7000000000000171</v>
      </c>
      <c r="H78" s="1">
        <f>ABS(testdata4[[#This Row],[high]]-F77)</f>
        <v>2.6700000000000159</v>
      </c>
      <c r="I78" s="1">
        <f>ABS(testdata4[[#This Row],[low]]-F77)</f>
        <v>3.0000000000001137E-2</v>
      </c>
      <c r="J78" s="1">
        <f>MAX(testdata4[[#This Row],[H-L]:[|L-pC|]])</f>
        <v>2.7000000000000171</v>
      </c>
      <c r="K78" s="10">
        <f>(K77*20+testdata4[[#This Row],[TR]])/21</f>
        <v>1.6269688848184911</v>
      </c>
      <c r="L78" s="1">
        <f>testdata4[[#This Row],[close]]+Multiplier*testdata4[[#This Row],[ATR]]</f>
        <v>229.92090665445548</v>
      </c>
      <c r="M78" s="1">
        <f>testdata4[[#This Row],[close]]-Multiplier*testdata4[[#This Row],[ATR]]</f>
        <v>220.15909334554451</v>
      </c>
      <c r="N78" s="1">
        <f>IF(OR(testdata4[[#This Row],[UpperE]]&lt;N77,D77&gt;N77),testdata4[[#This Row],[UpperE]],N77)</f>
        <v>225.24118868149583</v>
      </c>
      <c r="O78" s="1">
        <f>IF(OR(testdata4[[#This Row],[LowerE]]&gt;O77,E77&lt;O77),testdata4[[#This Row],[LowerE]],O77)</f>
        <v>220.15909334554451</v>
      </c>
      <c r="P78" s="7">
        <f>IF(S77=N77,testdata4[[#This Row],[Upper]],testdata4[[#This Row],[Lower]])</f>
        <v>225.24118868149583</v>
      </c>
      <c r="Q78" s="7">
        <f>IF(testdata4[[#This Row],[AtrStop]]=testdata4[[#This Row],[Upper]],testdata4[[#This Row],[Upper]],NA())</f>
        <v>225.24118868149583</v>
      </c>
      <c r="R78" s="7" t="e">
        <f>IF(testdata4[[#This Row],[AtrStop]]=testdata4[[#This Row],[Lower]],testdata4[[#This Row],[Lower]],NA())</f>
        <v>#N/A</v>
      </c>
      <c r="S78" s="19">
        <f>IF(testdata4[[#This Row],[low]]&lt;=testdata4[[#This Row],[STpot]],testdata4[[#This Row],[Upper]],testdata4[[#This Row],[Lower]])</f>
        <v>225.24118868149583</v>
      </c>
      <c r="U78" s="2"/>
      <c r="V78" s="7"/>
      <c r="W78" s="7"/>
      <c r="X78" s="19"/>
      <c r="Y78" t="str">
        <f t="shared" si="0"/>
        <v>ERR</v>
      </c>
    </row>
    <row r="79" spans="1:25" x14ac:dyDescent="0.25">
      <c r="A79" s="5">
        <v>77</v>
      </c>
      <c r="B79" s="2">
        <v>42850</v>
      </c>
      <c r="C79" s="1">
        <v>225.75</v>
      </c>
      <c r="D79" s="1">
        <v>226.73</v>
      </c>
      <c r="E79" s="1">
        <v>225.65</v>
      </c>
      <c r="F79" s="1">
        <v>226.35</v>
      </c>
      <c r="G79" s="1">
        <f>testdata4[[#This Row],[high]]-testdata4[[#This Row],[low]]</f>
        <v>1.0799999999999841</v>
      </c>
      <c r="H79" s="1">
        <f>ABS(testdata4[[#This Row],[high]]-F78)</f>
        <v>1.6899999999999977</v>
      </c>
      <c r="I79" s="1">
        <f>ABS(testdata4[[#This Row],[low]]-F78)</f>
        <v>0.61000000000001364</v>
      </c>
      <c r="J79" s="1">
        <f>MAX(testdata4[[#This Row],[H-L]:[|L-pC|]])</f>
        <v>1.6899999999999977</v>
      </c>
      <c r="K79" s="10">
        <f>(K78*20+testdata4[[#This Row],[TR]])/21</f>
        <v>1.6299703664938012</v>
      </c>
      <c r="L79" s="1">
        <f>testdata4[[#This Row],[close]]+Multiplier*testdata4[[#This Row],[ATR]]</f>
        <v>231.23991109948139</v>
      </c>
      <c r="M79" s="1">
        <f>testdata4[[#This Row],[close]]-Multiplier*testdata4[[#This Row],[ATR]]</f>
        <v>221.4600889005186</v>
      </c>
      <c r="N79" s="1">
        <f>IF(OR(testdata4[[#This Row],[UpperE]]&lt;N78,D78&gt;N78),testdata4[[#This Row],[UpperE]],N78)</f>
        <v>231.23991109948139</v>
      </c>
      <c r="O79" s="1">
        <f>IF(OR(testdata4[[#This Row],[LowerE]]&gt;O78,E78&lt;O78),testdata4[[#This Row],[LowerE]],O78)</f>
        <v>221.4600889005186</v>
      </c>
      <c r="P79" s="7">
        <f>IF(S78=N78,testdata4[[#This Row],[Upper]],testdata4[[#This Row],[Lower]])</f>
        <v>231.23991109948139</v>
      </c>
      <c r="Q79" s="7">
        <f>IF(testdata4[[#This Row],[AtrStop]]=testdata4[[#This Row],[Upper]],testdata4[[#This Row],[Upper]],NA())</f>
        <v>231.23991109948139</v>
      </c>
      <c r="R79" s="7" t="e">
        <f>IF(testdata4[[#This Row],[AtrStop]]=testdata4[[#This Row],[Lower]],testdata4[[#This Row],[Lower]],NA())</f>
        <v>#N/A</v>
      </c>
      <c r="S79" s="19">
        <f>IF(testdata4[[#This Row],[low]]&lt;=testdata4[[#This Row],[STpot]],testdata4[[#This Row],[Upper]],testdata4[[#This Row],[Lower]])</f>
        <v>231.23991109948139</v>
      </c>
      <c r="U79" s="2"/>
      <c r="V79" s="7"/>
      <c r="W79" s="7"/>
      <c r="X79" s="19"/>
      <c r="Y79" t="str">
        <f t="shared" si="0"/>
        <v>ERR</v>
      </c>
    </row>
    <row r="80" spans="1:25" x14ac:dyDescent="0.25">
      <c r="A80" s="5">
        <v>78</v>
      </c>
      <c r="B80" s="2">
        <v>42851</v>
      </c>
      <c r="C80" s="1">
        <v>226.31</v>
      </c>
      <c r="D80" s="1">
        <v>227.28</v>
      </c>
      <c r="E80" s="1">
        <v>226.16</v>
      </c>
      <c r="F80" s="1">
        <v>226.21</v>
      </c>
      <c r="G80" s="1">
        <f>testdata4[[#This Row],[high]]-testdata4[[#This Row],[low]]</f>
        <v>1.1200000000000045</v>
      </c>
      <c r="H80" s="1">
        <f>ABS(testdata4[[#This Row],[high]]-F79)</f>
        <v>0.93000000000000682</v>
      </c>
      <c r="I80" s="1">
        <f>ABS(testdata4[[#This Row],[low]]-F79)</f>
        <v>0.18999999999999773</v>
      </c>
      <c r="J80" s="1">
        <f>MAX(testdata4[[#This Row],[H-L]:[|L-pC|]])</f>
        <v>1.1200000000000045</v>
      </c>
      <c r="K80" s="10">
        <f>(K79*20+testdata4[[#This Row],[TR]])/21</f>
        <v>1.6056860633274299</v>
      </c>
      <c r="L80" s="1">
        <f>testdata4[[#This Row],[close]]+Multiplier*testdata4[[#This Row],[ATR]]</f>
        <v>231.02705818998228</v>
      </c>
      <c r="M80" s="1">
        <f>testdata4[[#This Row],[close]]-Multiplier*testdata4[[#This Row],[ATR]]</f>
        <v>221.39294181001773</v>
      </c>
      <c r="N80" s="1">
        <f>IF(OR(testdata4[[#This Row],[UpperE]]&lt;N79,D79&gt;N79),testdata4[[#This Row],[UpperE]],N79)</f>
        <v>231.02705818998228</v>
      </c>
      <c r="O80" s="1">
        <f>IF(OR(testdata4[[#This Row],[LowerE]]&gt;O79,E79&lt;O79),testdata4[[#This Row],[LowerE]],O79)</f>
        <v>221.4600889005186</v>
      </c>
      <c r="P80" s="7">
        <f>IF(S79=N79,testdata4[[#This Row],[Upper]],testdata4[[#This Row],[Lower]])</f>
        <v>231.02705818998228</v>
      </c>
      <c r="Q80" s="7">
        <f>IF(testdata4[[#This Row],[AtrStop]]=testdata4[[#This Row],[Upper]],testdata4[[#This Row],[Upper]],NA())</f>
        <v>231.02705818998228</v>
      </c>
      <c r="R80" s="7" t="e">
        <f>IF(testdata4[[#This Row],[AtrStop]]=testdata4[[#This Row],[Lower]],testdata4[[#This Row],[Lower]],NA())</f>
        <v>#N/A</v>
      </c>
      <c r="S80" s="19">
        <f>IF(testdata4[[#This Row],[low]]&lt;=testdata4[[#This Row],[STpot]],testdata4[[#This Row],[Upper]],testdata4[[#This Row],[Lower]])</f>
        <v>231.02705818998228</v>
      </c>
      <c r="U80" s="2"/>
      <c r="V80" s="7"/>
      <c r="W80" s="7"/>
      <c r="X80" s="19"/>
      <c r="Y80" t="str">
        <f t="shared" ref="Y80:Y143" si="1">IF(ROUND(X80,8)&lt;&gt;ROUND(S80,8),"ERR","")</f>
        <v>ERR</v>
      </c>
    </row>
    <row r="81" spans="1:25" x14ac:dyDescent="0.25">
      <c r="A81" s="5">
        <v>79</v>
      </c>
      <c r="B81" s="2">
        <v>42852</v>
      </c>
      <c r="C81" s="1">
        <v>226.56</v>
      </c>
      <c r="D81" s="1">
        <v>226.73</v>
      </c>
      <c r="E81" s="1">
        <v>225.81</v>
      </c>
      <c r="F81" s="1">
        <v>226.4</v>
      </c>
      <c r="G81" s="1">
        <f>testdata4[[#This Row],[high]]-testdata4[[#This Row],[low]]</f>
        <v>0.91999999999998749</v>
      </c>
      <c r="H81" s="1">
        <f>ABS(testdata4[[#This Row],[high]]-F80)</f>
        <v>0.51999999999998181</v>
      </c>
      <c r="I81" s="1">
        <f>ABS(testdata4[[#This Row],[low]]-F80)</f>
        <v>0.40000000000000568</v>
      </c>
      <c r="J81" s="1">
        <f>MAX(testdata4[[#This Row],[H-L]:[|L-pC|]])</f>
        <v>0.91999999999998749</v>
      </c>
      <c r="K81" s="10">
        <f>(K80*20+testdata4[[#This Row],[TR]])/21</f>
        <v>1.5730343460261229</v>
      </c>
      <c r="L81" s="1">
        <f>testdata4[[#This Row],[close]]+Multiplier*testdata4[[#This Row],[ATR]]</f>
        <v>231.11910303807838</v>
      </c>
      <c r="M81" s="1">
        <f>testdata4[[#This Row],[close]]-Multiplier*testdata4[[#This Row],[ATR]]</f>
        <v>221.68089696192163</v>
      </c>
      <c r="N81" s="1">
        <f>IF(OR(testdata4[[#This Row],[UpperE]]&lt;N80,D80&gt;N80),testdata4[[#This Row],[UpperE]],N80)</f>
        <v>231.02705818998228</v>
      </c>
      <c r="O81" s="1">
        <f>IF(OR(testdata4[[#This Row],[LowerE]]&gt;O80,E80&lt;O80),testdata4[[#This Row],[LowerE]],O80)</f>
        <v>221.68089696192163</v>
      </c>
      <c r="P81" s="7">
        <f>IF(S80=N80,testdata4[[#This Row],[Upper]],testdata4[[#This Row],[Lower]])</f>
        <v>231.02705818998228</v>
      </c>
      <c r="Q81" s="7">
        <f>IF(testdata4[[#This Row],[AtrStop]]=testdata4[[#This Row],[Upper]],testdata4[[#This Row],[Upper]],NA())</f>
        <v>231.02705818998228</v>
      </c>
      <c r="R81" s="7" t="e">
        <f>IF(testdata4[[#This Row],[AtrStop]]=testdata4[[#This Row],[Lower]],testdata4[[#This Row],[Lower]],NA())</f>
        <v>#N/A</v>
      </c>
      <c r="S81" s="19">
        <f>IF(testdata4[[#This Row],[low]]&lt;=testdata4[[#This Row],[STpot]],testdata4[[#This Row],[Upper]],testdata4[[#This Row],[Lower]])</f>
        <v>231.02705818998228</v>
      </c>
      <c r="U81" s="2"/>
      <c r="V81" s="7"/>
      <c r="W81" s="7"/>
      <c r="X81" s="19"/>
      <c r="Y81" t="str">
        <f t="shared" si="1"/>
        <v>ERR</v>
      </c>
    </row>
    <row r="82" spans="1:25" x14ac:dyDescent="0.25">
      <c r="A82" s="5">
        <v>80</v>
      </c>
      <c r="B82" s="2">
        <v>42853</v>
      </c>
      <c r="C82" s="1">
        <v>226.68</v>
      </c>
      <c r="D82" s="1">
        <v>226.71</v>
      </c>
      <c r="E82" s="1">
        <v>225.76</v>
      </c>
      <c r="F82" s="1">
        <v>225.91</v>
      </c>
      <c r="G82" s="1">
        <f>testdata4[[#This Row],[high]]-testdata4[[#This Row],[low]]</f>
        <v>0.95000000000001705</v>
      </c>
      <c r="H82" s="1">
        <f>ABS(testdata4[[#This Row],[high]]-F81)</f>
        <v>0.31000000000000227</v>
      </c>
      <c r="I82" s="1">
        <f>ABS(testdata4[[#This Row],[low]]-F81)</f>
        <v>0.64000000000001478</v>
      </c>
      <c r="J82" s="1">
        <f>MAX(testdata4[[#This Row],[H-L]:[|L-pC|]])</f>
        <v>0.95000000000001705</v>
      </c>
      <c r="K82" s="10">
        <f>(K81*20+testdata4[[#This Row],[TR]])/21</f>
        <v>1.5433660438344039</v>
      </c>
      <c r="L82" s="1">
        <f>testdata4[[#This Row],[close]]+Multiplier*testdata4[[#This Row],[ATR]]</f>
        <v>230.54009813150321</v>
      </c>
      <c r="M82" s="1">
        <f>testdata4[[#This Row],[close]]-Multiplier*testdata4[[#This Row],[ATR]]</f>
        <v>221.27990186849678</v>
      </c>
      <c r="N82" s="1">
        <f>IF(OR(testdata4[[#This Row],[UpperE]]&lt;N81,D81&gt;N81),testdata4[[#This Row],[UpperE]],N81)</f>
        <v>230.54009813150321</v>
      </c>
      <c r="O82" s="1">
        <f>IF(OR(testdata4[[#This Row],[LowerE]]&gt;O81,E81&lt;O81),testdata4[[#This Row],[LowerE]],O81)</f>
        <v>221.68089696192163</v>
      </c>
      <c r="P82" s="7">
        <f>IF(S81=N81,testdata4[[#This Row],[Upper]],testdata4[[#This Row],[Lower]])</f>
        <v>230.54009813150321</v>
      </c>
      <c r="Q82" s="7">
        <f>IF(testdata4[[#This Row],[AtrStop]]=testdata4[[#This Row],[Upper]],testdata4[[#This Row],[Upper]],NA())</f>
        <v>230.54009813150321</v>
      </c>
      <c r="R82" s="7" t="e">
        <f>IF(testdata4[[#This Row],[AtrStop]]=testdata4[[#This Row],[Lower]],testdata4[[#This Row],[Lower]],NA())</f>
        <v>#N/A</v>
      </c>
      <c r="S82" s="19">
        <f>IF(testdata4[[#This Row],[low]]&lt;=testdata4[[#This Row],[STpot]],testdata4[[#This Row],[Upper]],testdata4[[#This Row],[Lower]])</f>
        <v>230.54009813150321</v>
      </c>
      <c r="U82" s="2"/>
      <c r="V82" s="7"/>
      <c r="W82" s="7"/>
      <c r="X82" s="19"/>
      <c r="Y82" t="str">
        <f t="shared" si="1"/>
        <v>ERR</v>
      </c>
    </row>
    <row r="83" spans="1:25" x14ac:dyDescent="0.25">
      <c r="A83" s="5">
        <v>81</v>
      </c>
      <c r="B83" s="2">
        <v>42856</v>
      </c>
      <c r="C83" s="1">
        <v>226.48</v>
      </c>
      <c r="D83" s="1">
        <v>226.94</v>
      </c>
      <c r="E83" s="1">
        <v>226.02</v>
      </c>
      <c r="F83" s="1">
        <v>226.48</v>
      </c>
      <c r="G83" s="1">
        <f>testdata4[[#This Row],[high]]-testdata4[[#This Row],[low]]</f>
        <v>0.91999999999998749</v>
      </c>
      <c r="H83" s="1">
        <f>ABS(testdata4[[#This Row],[high]]-F82)</f>
        <v>1.0300000000000011</v>
      </c>
      <c r="I83" s="1">
        <f>ABS(testdata4[[#This Row],[low]]-F82)</f>
        <v>0.11000000000001364</v>
      </c>
      <c r="J83" s="1">
        <f>MAX(testdata4[[#This Row],[H-L]:[|L-pC|]])</f>
        <v>1.0300000000000011</v>
      </c>
      <c r="K83" s="10">
        <f>(K82*20+testdata4[[#This Row],[TR]])/21</f>
        <v>1.5189200417470512</v>
      </c>
      <c r="L83" s="1">
        <f>testdata4[[#This Row],[close]]+Multiplier*testdata4[[#This Row],[ATR]]</f>
        <v>231.03676012524113</v>
      </c>
      <c r="M83" s="1">
        <f>testdata4[[#This Row],[close]]-Multiplier*testdata4[[#This Row],[ATR]]</f>
        <v>221.92323987475885</v>
      </c>
      <c r="N83" s="1">
        <f>IF(OR(testdata4[[#This Row],[UpperE]]&lt;N82,D82&gt;N82),testdata4[[#This Row],[UpperE]],N82)</f>
        <v>230.54009813150321</v>
      </c>
      <c r="O83" s="1">
        <f>IF(OR(testdata4[[#This Row],[LowerE]]&gt;O82,E82&lt;O82),testdata4[[#This Row],[LowerE]],O82)</f>
        <v>221.92323987475885</v>
      </c>
      <c r="P83" s="7">
        <f>IF(S82=N82,testdata4[[#This Row],[Upper]],testdata4[[#This Row],[Lower]])</f>
        <v>230.54009813150321</v>
      </c>
      <c r="Q83" s="7">
        <f>IF(testdata4[[#This Row],[AtrStop]]=testdata4[[#This Row],[Upper]],testdata4[[#This Row],[Upper]],NA())</f>
        <v>230.54009813150321</v>
      </c>
      <c r="R83" s="7" t="e">
        <f>IF(testdata4[[#This Row],[AtrStop]]=testdata4[[#This Row],[Lower]],testdata4[[#This Row],[Lower]],NA())</f>
        <v>#N/A</v>
      </c>
      <c r="S83" s="19">
        <f>IF(testdata4[[#This Row],[low]]&lt;=testdata4[[#This Row],[STpot]],testdata4[[#This Row],[Upper]],testdata4[[#This Row],[Lower]])</f>
        <v>230.54009813150321</v>
      </c>
      <c r="U83" s="2"/>
      <c r="V83" s="7"/>
      <c r="W83" s="7"/>
      <c r="X83" s="19"/>
      <c r="Y83" t="str">
        <f t="shared" si="1"/>
        <v>ERR</v>
      </c>
    </row>
    <row r="84" spans="1:25" x14ac:dyDescent="0.25">
      <c r="A84" s="5">
        <v>82</v>
      </c>
      <c r="B84" s="2">
        <v>42857</v>
      </c>
      <c r="C84" s="1">
        <v>226.63</v>
      </c>
      <c r="D84" s="1">
        <v>226.76</v>
      </c>
      <c r="E84" s="1">
        <v>226.12</v>
      </c>
      <c r="F84" s="1">
        <v>226.56</v>
      </c>
      <c r="G84" s="1">
        <f>testdata4[[#This Row],[high]]-testdata4[[#This Row],[low]]</f>
        <v>0.63999999999998636</v>
      </c>
      <c r="H84" s="1">
        <f>ABS(testdata4[[#This Row],[high]]-F83)</f>
        <v>0.28000000000000114</v>
      </c>
      <c r="I84" s="1">
        <f>ABS(testdata4[[#This Row],[low]]-F83)</f>
        <v>0.35999999999998522</v>
      </c>
      <c r="J84" s="1">
        <f>MAX(testdata4[[#This Row],[H-L]:[|L-pC|]])</f>
        <v>0.63999999999998636</v>
      </c>
      <c r="K84" s="10">
        <f>(K83*20+testdata4[[#This Row],[TR]])/21</f>
        <v>1.4770667064257625</v>
      </c>
      <c r="L84" s="1">
        <f>testdata4[[#This Row],[close]]+Multiplier*testdata4[[#This Row],[ATR]]</f>
        <v>230.99120011927729</v>
      </c>
      <c r="M84" s="1">
        <f>testdata4[[#This Row],[close]]-Multiplier*testdata4[[#This Row],[ATR]]</f>
        <v>222.12879988072271</v>
      </c>
      <c r="N84" s="1">
        <f>IF(OR(testdata4[[#This Row],[UpperE]]&lt;N83,D83&gt;N83),testdata4[[#This Row],[UpperE]],N83)</f>
        <v>230.54009813150321</v>
      </c>
      <c r="O84" s="1">
        <f>IF(OR(testdata4[[#This Row],[LowerE]]&gt;O83,E83&lt;O83),testdata4[[#This Row],[LowerE]],O83)</f>
        <v>222.12879988072271</v>
      </c>
      <c r="P84" s="7">
        <f>IF(S83=N83,testdata4[[#This Row],[Upper]],testdata4[[#This Row],[Lower]])</f>
        <v>230.54009813150321</v>
      </c>
      <c r="Q84" s="7">
        <f>IF(testdata4[[#This Row],[AtrStop]]=testdata4[[#This Row],[Upper]],testdata4[[#This Row],[Upper]],NA())</f>
        <v>230.54009813150321</v>
      </c>
      <c r="R84" s="7" t="e">
        <f>IF(testdata4[[#This Row],[AtrStop]]=testdata4[[#This Row],[Lower]],testdata4[[#This Row],[Lower]],NA())</f>
        <v>#N/A</v>
      </c>
      <c r="S84" s="19">
        <f>IF(testdata4[[#This Row],[low]]&lt;=testdata4[[#This Row],[STpot]],testdata4[[#This Row],[Upper]],testdata4[[#This Row],[Lower]])</f>
        <v>230.54009813150321</v>
      </c>
      <c r="U84" s="2"/>
      <c r="V84" s="7"/>
      <c r="W84" s="7"/>
      <c r="X84" s="19"/>
      <c r="Y84" t="str">
        <f t="shared" si="1"/>
        <v>ERR</v>
      </c>
    </row>
    <row r="85" spans="1:25" x14ac:dyDescent="0.25">
      <c r="A85" s="5">
        <v>83</v>
      </c>
      <c r="B85" s="2">
        <v>42858</v>
      </c>
      <c r="C85" s="1">
        <v>226.11</v>
      </c>
      <c r="D85" s="1">
        <v>226.66</v>
      </c>
      <c r="E85" s="1">
        <v>225.55</v>
      </c>
      <c r="F85" s="1">
        <v>226.29</v>
      </c>
      <c r="G85" s="1">
        <f>testdata4[[#This Row],[high]]-testdata4[[#This Row],[low]]</f>
        <v>1.1099999999999852</v>
      </c>
      <c r="H85" s="1">
        <f>ABS(testdata4[[#This Row],[high]]-F84)</f>
        <v>9.9999999999994316E-2</v>
      </c>
      <c r="I85" s="1">
        <f>ABS(testdata4[[#This Row],[low]]-F84)</f>
        <v>1.0099999999999909</v>
      </c>
      <c r="J85" s="1">
        <f>MAX(testdata4[[#This Row],[H-L]:[|L-pC|]])</f>
        <v>1.1099999999999852</v>
      </c>
      <c r="K85" s="10">
        <f>(K84*20+testdata4[[#This Row],[TR]])/21</f>
        <v>1.4595873394531065</v>
      </c>
      <c r="L85" s="1">
        <f>testdata4[[#This Row],[close]]+Multiplier*testdata4[[#This Row],[ATR]]</f>
        <v>230.6687620183593</v>
      </c>
      <c r="M85" s="1">
        <f>testdata4[[#This Row],[close]]-Multiplier*testdata4[[#This Row],[ATR]]</f>
        <v>221.91123798164068</v>
      </c>
      <c r="N85" s="1">
        <f>IF(OR(testdata4[[#This Row],[UpperE]]&lt;N84,D84&gt;N84),testdata4[[#This Row],[UpperE]],N84)</f>
        <v>230.54009813150321</v>
      </c>
      <c r="O85" s="1">
        <f>IF(OR(testdata4[[#This Row],[LowerE]]&gt;O84,E84&lt;O84),testdata4[[#This Row],[LowerE]],O84)</f>
        <v>222.12879988072271</v>
      </c>
      <c r="P85" s="7">
        <f>IF(S84=N84,testdata4[[#This Row],[Upper]],testdata4[[#This Row],[Lower]])</f>
        <v>230.54009813150321</v>
      </c>
      <c r="Q85" s="7">
        <f>IF(testdata4[[#This Row],[AtrStop]]=testdata4[[#This Row],[Upper]],testdata4[[#This Row],[Upper]],NA())</f>
        <v>230.54009813150321</v>
      </c>
      <c r="R85" s="7" t="e">
        <f>IF(testdata4[[#This Row],[AtrStop]]=testdata4[[#This Row],[Lower]],testdata4[[#This Row],[Lower]],NA())</f>
        <v>#N/A</v>
      </c>
      <c r="S85" s="19">
        <f>IF(testdata4[[#This Row],[low]]&lt;=testdata4[[#This Row],[STpot]],testdata4[[#This Row],[Upper]],testdata4[[#This Row],[Lower]])</f>
        <v>230.54009813150321</v>
      </c>
      <c r="U85" s="2"/>
      <c r="V85" s="7"/>
      <c r="W85" s="7"/>
      <c r="X85" s="19"/>
      <c r="Y85" t="str">
        <f t="shared" si="1"/>
        <v>ERR</v>
      </c>
    </row>
    <row r="86" spans="1:25" x14ac:dyDescent="0.25">
      <c r="A86" s="5">
        <v>84</v>
      </c>
      <c r="B86" s="2">
        <v>42859</v>
      </c>
      <c r="C86" s="1">
        <v>226.62</v>
      </c>
      <c r="D86" s="1">
        <v>226.71</v>
      </c>
      <c r="E86" s="1">
        <v>225.62</v>
      </c>
      <c r="F86" s="1">
        <v>226.55</v>
      </c>
      <c r="G86" s="1">
        <f>testdata4[[#This Row],[high]]-testdata4[[#This Row],[low]]</f>
        <v>1.0900000000000034</v>
      </c>
      <c r="H86" s="1">
        <f>ABS(testdata4[[#This Row],[high]]-F85)</f>
        <v>0.42000000000001592</v>
      </c>
      <c r="I86" s="1">
        <f>ABS(testdata4[[#This Row],[low]]-F85)</f>
        <v>0.66999999999998749</v>
      </c>
      <c r="J86" s="1">
        <f>MAX(testdata4[[#This Row],[H-L]:[|L-pC|]])</f>
        <v>1.0900000000000034</v>
      </c>
      <c r="K86" s="10">
        <f>(K85*20+testdata4[[#This Row],[TR]])/21</f>
        <v>1.441987942336292</v>
      </c>
      <c r="L86" s="1">
        <f>testdata4[[#This Row],[close]]+Multiplier*testdata4[[#This Row],[ATR]]</f>
        <v>230.87596382700889</v>
      </c>
      <c r="M86" s="1">
        <f>testdata4[[#This Row],[close]]-Multiplier*testdata4[[#This Row],[ATR]]</f>
        <v>222.22403617299113</v>
      </c>
      <c r="N86" s="1">
        <f>IF(OR(testdata4[[#This Row],[UpperE]]&lt;N85,D85&gt;N85),testdata4[[#This Row],[UpperE]],N85)</f>
        <v>230.54009813150321</v>
      </c>
      <c r="O86" s="1">
        <f>IF(OR(testdata4[[#This Row],[LowerE]]&gt;O85,E85&lt;O85),testdata4[[#This Row],[LowerE]],O85)</f>
        <v>222.22403617299113</v>
      </c>
      <c r="P86" s="7">
        <f>IF(S85=N85,testdata4[[#This Row],[Upper]],testdata4[[#This Row],[Lower]])</f>
        <v>230.54009813150321</v>
      </c>
      <c r="Q86" s="7">
        <f>IF(testdata4[[#This Row],[AtrStop]]=testdata4[[#This Row],[Upper]],testdata4[[#This Row],[Upper]],NA())</f>
        <v>230.54009813150321</v>
      </c>
      <c r="R86" s="7" t="e">
        <f>IF(testdata4[[#This Row],[AtrStop]]=testdata4[[#This Row],[Lower]],testdata4[[#This Row],[Lower]],NA())</f>
        <v>#N/A</v>
      </c>
      <c r="S86" s="19">
        <f>IF(testdata4[[#This Row],[low]]&lt;=testdata4[[#This Row],[STpot]],testdata4[[#This Row],[Upper]],testdata4[[#This Row],[Lower]])</f>
        <v>230.54009813150321</v>
      </c>
      <c r="U86" s="2"/>
      <c r="V86" s="7"/>
      <c r="W86" s="7"/>
      <c r="X86" s="19"/>
      <c r="Y86" t="str">
        <f t="shared" si="1"/>
        <v>ERR</v>
      </c>
    </row>
    <row r="87" spans="1:25" x14ac:dyDescent="0.25">
      <c r="A87" s="5">
        <v>85</v>
      </c>
      <c r="B87" s="2">
        <v>42860</v>
      </c>
      <c r="C87" s="1">
        <v>226.96</v>
      </c>
      <c r="D87" s="1">
        <v>227.46</v>
      </c>
      <c r="E87" s="1">
        <v>226.48</v>
      </c>
      <c r="F87" s="1">
        <v>227.44</v>
      </c>
      <c r="G87" s="1">
        <f>testdata4[[#This Row],[high]]-testdata4[[#This Row],[low]]</f>
        <v>0.98000000000001819</v>
      </c>
      <c r="H87" s="1">
        <f>ABS(testdata4[[#This Row],[high]]-F86)</f>
        <v>0.90999999999999659</v>
      </c>
      <c r="I87" s="1">
        <f>ABS(testdata4[[#This Row],[low]]-F86)</f>
        <v>7.00000000000216E-2</v>
      </c>
      <c r="J87" s="1">
        <f>MAX(testdata4[[#This Row],[H-L]:[|L-pC|]])</f>
        <v>0.98000000000001819</v>
      </c>
      <c r="K87" s="10">
        <f>(K86*20+testdata4[[#This Row],[TR]])/21</f>
        <v>1.4199885165107551</v>
      </c>
      <c r="L87" s="1">
        <f>testdata4[[#This Row],[close]]+Multiplier*testdata4[[#This Row],[ATR]]</f>
        <v>231.69996554953227</v>
      </c>
      <c r="M87" s="1">
        <f>testdata4[[#This Row],[close]]-Multiplier*testdata4[[#This Row],[ATR]]</f>
        <v>223.18003445046773</v>
      </c>
      <c r="N87" s="1">
        <f>IF(OR(testdata4[[#This Row],[UpperE]]&lt;N86,D86&gt;N86),testdata4[[#This Row],[UpperE]],N86)</f>
        <v>230.54009813150321</v>
      </c>
      <c r="O87" s="1">
        <f>IF(OR(testdata4[[#This Row],[LowerE]]&gt;O86,E86&lt;O86),testdata4[[#This Row],[LowerE]],O86)</f>
        <v>223.18003445046773</v>
      </c>
      <c r="P87" s="7">
        <f>IF(S86=N86,testdata4[[#This Row],[Upper]],testdata4[[#This Row],[Lower]])</f>
        <v>230.54009813150321</v>
      </c>
      <c r="Q87" s="7">
        <f>IF(testdata4[[#This Row],[AtrStop]]=testdata4[[#This Row],[Upper]],testdata4[[#This Row],[Upper]],NA())</f>
        <v>230.54009813150321</v>
      </c>
      <c r="R87" s="7" t="e">
        <f>IF(testdata4[[#This Row],[AtrStop]]=testdata4[[#This Row],[Lower]],testdata4[[#This Row],[Lower]],NA())</f>
        <v>#N/A</v>
      </c>
      <c r="S87" s="19">
        <f>IF(testdata4[[#This Row],[low]]&lt;=testdata4[[#This Row],[STpot]],testdata4[[#This Row],[Upper]],testdata4[[#This Row],[Lower]])</f>
        <v>230.54009813150321</v>
      </c>
      <c r="U87" s="2"/>
      <c r="V87" s="7"/>
      <c r="W87" s="7"/>
      <c r="X87" s="19"/>
      <c r="Y87" t="str">
        <f t="shared" si="1"/>
        <v>ERR</v>
      </c>
    </row>
    <row r="88" spans="1:25" x14ac:dyDescent="0.25">
      <c r="A88" s="5">
        <v>86</v>
      </c>
      <c r="B88" s="2">
        <v>42863</v>
      </c>
      <c r="C88" s="1">
        <v>227.49</v>
      </c>
      <c r="D88" s="1">
        <v>227.65</v>
      </c>
      <c r="E88" s="1">
        <v>226.94</v>
      </c>
      <c r="F88" s="1">
        <v>227.41</v>
      </c>
      <c r="G88" s="1">
        <f>testdata4[[#This Row],[high]]-testdata4[[#This Row],[low]]</f>
        <v>0.71000000000000796</v>
      </c>
      <c r="H88" s="1">
        <f>ABS(testdata4[[#This Row],[high]]-F87)</f>
        <v>0.21000000000000796</v>
      </c>
      <c r="I88" s="1">
        <f>ABS(testdata4[[#This Row],[low]]-F87)</f>
        <v>0.5</v>
      </c>
      <c r="J88" s="1">
        <f>MAX(testdata4[[#This Row],[H-L]:[|L-pC|]])</f>
        <v>0.71000000000000796</v>
      </c>
      <c r="K88" s="10">
        <f>(K87*20+testdata4[[#This Row],[TR]])/21</f>
        <v>1.3861795395340528</v>
      </c>
      <c r="L88" s="1">
        <f>testdata4[[#This Row],[close]]+Multiplier*testdata4[[#This Row],[ATR]]</f>
        <v>231.56853861860216</v>
      </c>
      <c r="M88" s="1">
        <f>testdata4[[#This Row],[close]]-Multiplier*testdata4[[#This Row],[ATR]]</f>
        <v>223.25146138139783</v>
      </c>
      <c r="N88" s="1">
        <f>IF(OR(testdata4[[#This Row],[UpperE]]&lt;N87,D87&gt;N87),testdata4[[#This Row],[UpperE]],N87)</f>
        <v>230.54009813150321</v>
      </c>
      <c r="O88" s="1">
        <f>IF(OR(testdata4[[#This Row],[LowerE]]&gt;O87,E87&lt;O87),testdata4[[#This Row],[LowerE]],O87)</f>
        <v>223.25146138139783</v>
      </c>
      <c r="P88" s="7">
        <f>IF(S87=N87,testdata4[[#This Row],[Upper]],testdata4[[#This Row],[Lower]])</f>
        <v>230.54009813150321</v>
      </c>
      <c r="Q88" s="7">
        <f>IF(testdata4[[#This Row],[AtrStop]]=testdata4[[#This Row],[Upper]],testdata4[[#This Row],[Upper]],NA())</f>
        <v>230.54009813150321</v>
      </c>
      <c r="R88" s="7" t="e">
        <f>IF(testdata4[[#This Row],[AtrStop]]=testdata4[[#This Row],[Lower]],testdata4[[#This Row],[Lower]],NA())</f>
        <v>#N/A</v>
      </c>
      <c r="S88" s="19">
        <f>IF(testdata4[[#This Row],[low]]&lt;=testdata4[[#This Row],[STpot]],testdata4[[#This Row],[Upper]],testdata4[[#This Row],[Lower]])</f>
        <v>230.54009813150321</v>
      </c>
      <c r="U88" s="2"/>
      <c r="V88" s="7"/>
      <c r="W88" s="7"/>
      <c r="X88" s="19"/>
      <c r="Y88" t="str">
        <f t="shared" si="1"/>
        <v>ERR</v>
      </c>
    </row>
    <row r="89" spans="1:25" x14ac:dyDescent="0.25">
      <c r="A89" s="5">
        <v>87</v>
      </c>
      <c r="B89" s="2">
        <v>42864</v>
      </c>
      <c r="C89" s="1">
        <v>227.69</v>
      </c>
      <c r="D89" s="1">
        <v>227.91</v>
      </c>
      <c r="E89" s="1">
        <v>226.82</v>
      </c>
      <c r="F89" s="1">
        <v>227.2</v>
      </c>
      <c r="G89" s="1">
        <f>testdata4[[#This Row],[high]]-testdata4[[#This Row],[low]]</f>
        <v>1.0900000000000034</v>
      </c>
      <c r="H89" s="1">
        <f>ABS(testdata4[[#This Row],[high]]-F88)</f>
        <v>0.5</v>
      </c>
      <c r="I89" s="1">
        <f>ABS(testdata4[[#This Row],[low]]-F88)</f>
        <v>0.59000000000000341</v>
      </c>
      <c r="J89" s="1">
        <f>MAX(testdata4[[#This Row],[H-L]:[|L-pC|]])</f>
        <v>1.0900000000000034</v>
      </c>
      <c r="K89" s="10">
        <f>(K88*20+testdata4[[#This Row],[TR]])/21</f>
        <v>1.3720757519371933</v>
      </c>
      <c r="L89" s="1">
        <f>testdata4[[#This Row],[close]]+Multiplier*testdata4[[#This Row],[ATR]]</f>
        <v>231.31622725581155</v>
      </c>
      <c r="M89" s="1">
        <f>testdata4[[#This Row],[close]]-Multiplier*testdata4[[#This Row],[ATR]]</f>
        <v>223.08377274418842</v>
      </c>
      <c r="N89" s="1">
        <f>IF(OR(testdata4[[#This Row],[UpperE]]&lt;N88,D88&gt;N88),testdata4[[#This Row],[UpperE]],N88)</f>
        <v>230.54009813150321</v>
      </c>
      <c r="O89" s="1">
        <f>IF(OR(testdata4[[#This Row],[LowerE]]&gt;O88,E88&lt;O88),testdata4[[#This Row],[LowerE]],O88)</f>
        <v>223.25146138139783</v>
      </c>
      <c r="P89" s="7">
        <f>IF(S88=N88,testdata4[[#This Row],[Upper]],testdata4[[#This Row],[Lower]])</f>
        <v>230.54009813150321</v>
      </c>
      <c r="Q89" s="7">
        <f>IF(testdata4[[#This Row],[AtrStop]]=testdata4[[#This Row],[Upper]],testdata4[[#This Row],[Upper]],NA())</f>
        <v>230.54009813150321</v>
      </c>
      <c r="R89" s="7" t="e">
        <f>IF(testdata4[[#This Row],[AtrStop]]=testdata4[[#This Row],[Lower]],testdata4[[#This Row],[Lower]],NA())</f>
        <v>#N/A</v>
      </c>
      <c r="S89" s="19">
        <f>IF(testdata4[[#This Row],[low]]&lt;=testdata4[[#This Row],[STpot]],testdata4[[#This Row],[Upper]],testdata4[[#This Row],[Lower]])</f>
        <v>230.54009813150321</v>
      </c>
      <c r="U89" s="2"/>
      <c r="V89" s="7"/>
      <c r="W89" s="7"/>
      <c r="X89" s="19"/>
      <c r="Y89" t="str">
        <f t="shared" si="1"/>
        <v>ERR</v>
      </c>
    </row>
    <row r="90" spans="1:25" x14ac:dyDescent="0.25">
      <c r="A90" s="5">
        <v>88</v>
      </c>
      <c r="B90" s="2">
        <v>42865</v>
      </c>
      <c r="C90" s="1">
        <v>227.15</v>
      </c>
      <c r="D90" s="1">
        <v>227.61</v>
      </c>
      <c r="E90" s="1">
        <v>226.92</v>
      </c>
      <c r="F90" s="1">
        <v>227.61</v>
      </c>
      <c r="G90" s="1">
        <f>testdata4[[#This Row],[high]]-testdata4[[#This Row],[low]]</f>
        <v>0.69000000000002615</v>
      </c>
      <c r="H90" s="1">
        <f>ABS(testdata4[[#This Row],[high]]-F89)</f>
        <v>0.41000000000002501</v>
      </c>
      <c r="I90" s="1">
        <f>ABS(testdata4[[#This Row],[low]]-F89)</f>
        <v>0.28000000000000114</v>
      </c>
      <c r="J90" s="1">
        <f>MAX(testdata4[[#This Row],[H-L]:[|L-pC|]])</f>
        <v>0.69000000000002615</v>
      </c>
      <c r="K90" s="10">
        <f>(K89*20+testdata4[[#This Row],[TR]])/21</f>
        <v>1.3395959542258997</v>
      </c>
      <c r="L90" s="1">
        <f>testdata4[[#This Row],[close]]+Multiplier*testdata4[[#This Row],[ATR]]</f>
        <v>231.62878786267771</v>
      </c>
      <c r="M90" s="1">
        <f>testdata4[[#This Row],[close]]-Multiplier*testdata4[[#This Row],[ATR]]</f>
        <v>223.59121213732232</v>
      </c>
      <c r="N90" s="1">
        <f>IF(OR(testdata4[[#This Row],[UpperE]]&lt;N89,D89&gt;N89),testdata4[[#This Row],[UpperE]],N89)</f>
        <v>230.54009813150321</v>
      </c>
      <c r="O90" s="1">
        <f>IF(OR(testdata4[[#This Row],[LowerE]]&gt;O89,E89&lt;O89),testdata4[[#This Row],[LowerE]],O89)</f>
        <v>223.59121213732232</v>
      </c>
      <c r="P90" s="7">
        <f>IF(S89=N89,testdata4[[#This Row],[Upper]],testdata4[[#This Row],[Lower]])</f>
        <v>230.54009813150321</v>
      </c>
      <c r="Q90" s="7">
        <f>IF(testdata4[[#This Row],[AtrStop]]=testdata4[[#This Row],[Upper]],testdata4[[#This Row],[Upper]],NA())</f>
        <v>230.54009813150321</v>
      </c>
      <c r="R90" s="7" t="e">
        <f>IF(testdata4[[#This Row],[AtrStop]]=testdata4[[#This Row],[Lower]],testdata4[[#This Row],[Lower]],NA())</f>
        <v>#N/A</v>
      </c>
      <c r="S90" s="19">
        <f>IF(testdata4[[#This Row],[low]]&lt;=testdata4[[#This Row],[STpot]],testdata4[[#This Row],[Upper]],testdata4[[#This Row],[Lower]])</f>
        <v>230.54009813150321</v>
      </c>
      <c r="U90" s="2"/>
      <c r="V90" s="7"/>
      <c r="W90" s="7"/>
      <c r="X90" s="19"/>
      <c r="Y90" t="str">
        <f t="shared" si="1"/>
        <v>ERR</v>
      </c>
    </row>
    <row r="91" spans="1:25" x14ac:dyDescent="0.25">
      <c r="A91" s="5">
        <v>89</v>
      </c>
      <c r="B91" s="2">
        <v>42866</v>
      </c>
      <c r="C91" s="1">
        <v>227.11</v>
      </c>
      <c r="D91" s="1">
        <v>227.32</v>
      </c>
      <c r="E91" s="1">
        <v>225.95</v>
      </c>
      <c r="F91" s="1">
        <v>227.14</v>
      </c>
      <c r="G91" s="1">
        <f>testdata4[[#This Row],[high]]-testdata4[[#This Row],[low]]</f>
        <v>1.3700000000000045</v>
      </c>
      <c r="H91" s="1">
        <f>ABS(testdata4[[#This Row],[high]]-F90)</f>
        <v>0.29000000000002046</v>
      </c>
      <c r="I91" s="1">
        <f>ABS(testdata4[[#This Row],[low]]-F90)</f>
        <v>1.660000000000025</v>
      </c>
      <c r="J91" s="1">
        <f>MAX(testdata4[[#This Row],[H-L]:[|L-pC|]])</f>
        <v>1.660000000000025</v>
      </c>
      <c r="K91" s="10">
        <f>(K90*20+testdata4[[#This Row],[TR]])/21</f>
        <v>1.3548532897389531</v>
      </c>
      <c r="L91" s="1">
        <f>testdata4[[#This Row],[close]]+Multiplier*testdata4[[#This Row],[ATR]]</f>
        <v>231.20455986921684</v>
      </c>
      <c r="M91" s="1">
        <f>testdata4[[#This Row],[close]]-Multiplier*testdata4[[#This Row],[ATR]]</f>
        <v>223.07544013078314</v>
      </c>
      <c r="N91" s="1">
        <f>IF(OR(testdata4[[#This Row],[UpperE]]&lt;N90,D90&gt;N90),testdata4[[#This Row],[UpperE]],N90)</f>
        <v>230.54009813150321</v>
      </c>
      <c r="O91" s="1">
        <f>IF(OR(testdata4[[#This Row],[LowerE]]&gt;O90,E90&lt;O90),testdata4[[#This Row],[LowerE]],O90)</f>
        <v>223.59121213732232</v>
      </c>
      <c r="P91" s="7">
        <f>IF(S90=N90,testdata4[[#This Row],[Upper]],testdata4[[#This Row],[Lower]])</f>
        <v>230.54009813150321</v>
      </c>
      <c r="Q91" s="7">
        <f>IF(testdata4[[#This Row],[AtrStop]]=testdata4[[#This Row],[Upper]],testdata4[[#This Row],[Upper]],NA())</f>
        <v>230.54009813150321</v>
      </c>
      <c r="R91" s="7" t="e">
        <f>IF(testdata4[[#This Row],[AtrStop]]=testdata4[[#This Row],[Lower]],testdata4[[#This Row],[Lower]],NA())</f>
        <v>#N/A</v>
      </c>
      <c r="S91" s="19">
        <f>IF(testdata4[[#This Row],[low]]&lt;=testdata4[[#This Row],[STpot]],testdata4[[#This Row],[Upper]],testdata4[[#This Row],[Lower]])</f>
        <v>230.54009813150321</v>
      </c>
      <c r="U91" s="2"/>
      <c r="V91" s="7"/>
      <c r="W91" s="7"/>
      <c r="X91" s="19"/>
      <c r="Y91" t="str">
        <f t="shared" si="1"/>
        <v>ERR</v>
      </c>
    </row>
    <row r="92" spans="1:25" x14ac:dyDescent="0.25">
      <c r="A92" s="5">
        <v>90</v>
      </c>
      <c r="B92" s="2">
        <v>42867</v>
      </c>
      <c r="C92" s="1">
        <v>226.87</v>
      </c>
      <c r="D92" s="1">
        <v>227.19</v>
      </c>
      <c r="E92" s="1">
        <v>226.47</v>
      </c>
      <c r="F92" s="1">
        <v>226.76</v>
      </c>
      <c r="G92" s="1">
        <f>testdata4[[#This Row],[high]]-testdata4[[#This Row],[low]]</f>
        <v>0.71999999999999886</v>
      </c>
      <c r="H92" s="1">
        <f>ABS(testdata4[[#This Row],[high]]-F91)</f>
        <v>5.0000000000011369E-2</v>
      </c>
      <c r="I92" s="1">
        <f>ABS(testdata4[[#This Row],[low]]-F91)</f>
        <v>0.66999999999998749</v>
      </c>
      <c r="J92" s="1">
        <f>MAX(testdata4[[#This Row],[H-L]:[|L-pC|]])</f>
        <v>0.71999999999999886</v>
      </c>
      <c r="K92" s="10">
        <f>(K91*20+testdata4[[#This Row],[TR]])/21</f>
        <v>1.3246221807037648</v>
      </c>
      <c r="L92" s="1">
        <f>testdata4[[#This Row],[close]]+Multiplier*testdata4[[#This Row],[ATR]]</f>
        <v>230.73386654211129</v>
      </c>
      <c r="M92" s="1">
        <f>testdata4[[#This Row],[close]]-Multiplier*testdata4[[#This Row],[ATR]]</f>
        <v>222.7861334578887</v>
      </c>
      <c r="N92" s="1">
        <f>IF(OR(testdata4[[#This Row],[UpperE]]&lt;N91,D91&gt;N91),testdata4[[#This Row],[UpperE]],N91)</f>
        <v>230.54009813150321</v>
      </c>
      <c r="O92" s="1">
        <f>IF(OR(testdata4[[#This Row],[LowerE]]&gt;O91,E91&lt;O91),testdata4[[#This Row],[LowerE]],O91)</f>
        <v>223.59121213732232</v>
      </c>
      <c r="P92" s="7">
        <f>IF(S91=N91,testdata4[[#This Row],[Upper]],testdata4[[#This Row],[Lower]])</f>
        <v>230.54009813150321</v>
      </c>
      <c r="Q92" s="7">
        <f>IF(testdata4[[#This Row],[AtrStop]]=testdata4[[#This Row],[Upper]],testdata4[[#This Row],[Upper]],NA())</f>
        <v>230.54009813150321</v>
      </c>
      <c r="R92" s="7" t="e">
        <f>IF(testdata4[[#This Row],[AtrStop]]=testdata4[[#This Row],[Lower]],testdata4[[#This Row],[Lower]],NA())</f>
        <v>#N/A</v>
      </c>
      <c r="S92" s="19">
        <f>IF(testdata4[[#This Row],[low]]&lt;=testdata4[[#This Row],[STpot]],testdata4[[#This Row],[Upper]],testdata4[[#This Row],[Lower]])</f>
        <v>230.54009813150321</v>
      </c>
      <c r="U92" s="2"/>
      <c r="V92" s="7"/>
      <c r="W92" s="7"/>
      <c r="X92" s="19"/>
      <c r="Y92" t="str">
        <f t="shared" si="1"/>
        <v>ERR</v>
      </c>
    </row>
    <row r="93" spans="1:25" x14ac:dyDescent="0.25">
      <c r="A93" s="5">
        <v>91</v>
      </c>
      <c r="B93" s="2">
        <v>42870</v>
      </c>
      <c r="C93" s="1">
        <v>227.23</v>
      </c>
      <c r="D93" s="1">
        <v>228.15</v>
      </c>
      <c r="E93" s="1">
        <v>227.21</v>
      </c>
      <c r="F93" s="1">
        <v>228.01</v>
      </c>
      <c r="G93" s="1">
        <f>testdata4[[#This Row],[high]]-testdata4[[#This Row],[low]]</f>
        <v>0.93999999999999773</v>
      </c>
      <c r="H93" s="1">
        <f>ABS(testdata4[[#This Row],[high]]-F92)</f>
        <v>1.3900000000000148</v>
      </c>
      <c r="I93" s="1">
        <f>ABS(testdata4[[#This Row],[low]]-F92)</f>
        <v>0.45000000000001705</v>
      </c>
      <c r="J93" s="1">
        <f>MAX(testdata4[[#This Row],[H-L]:[|L-pC|]])</f>
        <v>1.3900000000000148</v>
      </c>
      <c r="K93" s="10">
        <f>(K92*20+testdata4[[#This Row],[TR]])/21</f>
        <v>1.3277354101940624</v>
      </c>
      <c r="L93" s="1">
        <f>testdata4[[#This Row],[close]]+Multiplier*testdata4[[#This Row],[ATR]]</f>
        <v>231.99320623058219</v>
      </c>
      <c r="M93" s="1">
        <f>testdata4[[#This Row],[close]]-Multiplier*testdata4[[#This Row],[ATR]]</f>
        <v>224.02679376941779</v>
      </c>
      <c r="N93" s="1">
        <f>IF(OR(testdata4[[#This Row],[UpperE]]&lt;N92,D92&gt;N92),testdata4[[#This Row],[UpperE]],N92)</f>
        <v>230.54009813150321</v>
      </c>
      <c r="O93" s="1">
        <f>IF(OR(testdata4[[#This Row],[LowerE]]&gt;O92,E92&lt;O92),testdata4[[#This Row],[LowerE]],O92)</f>
        <v>224.02679376941779</v>
      </c>
      <c r="P93" s="7">
        <f>IF(S92=N92,testdata4[[#This Row],[Upper]],testdata4[[#This Row],[Lower]])</f>
        <v>230.54009813150321</v>
      </c>
      <c r="Q93" s="7">
        <f>IF(testdata4[[#This Row],[AtrStop]]=testdata4[[#This Row],[Upper]],testdata4[[#This Row],[Upper]],NA())</f>
        <v>230.54009813150321</v>
      </c>
      <c r="R93" s="7" t="e">
        <f>IF(testdata4[[#This Row],[AtrStop]]=testdata4[[#This Row],[Lower]],testdata4[[#This Row],[Lower]],NA())</f>
        <v>#N/A</v>
      </c>
      <c r="S93" s="19">
        <f>IF(testdata4[[#This Row],[low]]&lt;=testdata4[[#This Row],[STpot]],testdata4[[#This Row],[Upper]],testdata4[[#This Row],[Lower]])</f>
        <v>230.54009813150321</v>
      </c>
      <c r="U93" s="2"/>
      <c r="V93" s="7"/>
      <c r="W93" s="7"/>
      <c r="X93" s="19"/>
      <c r="Y93" t="str">
        <f t="shared" si="1"/>
        <v>ERR</v>
      </c>
    </row>
    <row r="94" spans="1:25" x14ac:dyDescent="0.25">
      <c r="A94" s="5">
        <v>92</v>
      </c>
      <c r="B94" s="2">
        <v>42871</v>
      </c>
      <c r="C94" s="1">
        <v>228.34</v>
      </c>
      <c r="D94" s="1">
        <v>228.36</v>
      </c>
      <c r="E94" s="1">
        <v>227.38</v>
      </c>
      <c r="F94" s="1">
        <v>227.8</v>
      </c>
      <c r="G94" s="1">
        <f>testdata4[[#This Row],[high]]-testdata4[[#This Row],[low]]</f>
        <v>0.98000000000001819</v>
      </c>
      <c r="H94" s="1">
        <f>ABS(testdata4[[#This Row],[high]]-F93)</f>
        <v>0.35000000000002274</v>
      </c>
      <c r="I94" s="1">
        <f>ABS(testdata4[[#This Row],[low]]-F93)</f>
        <v>0.62999999999999545</v>
      </c>
      <c r="J94" s="1">
        <f>MAX(testdata4[[#This Row],[H-L]:[|L-pC|]])</f>
        <v>0.98000000000001819</v>
      </c>
      <c r="K94" s="10">
        <f>(K93*20+testdata4[[#This Row],[TR]])/21</f>
        <v>1.3111765811372031</v>
      </c>
      <c r="L94" s="1">
        <f>testdata4[[#This Row],[close]]+Multiplier*testdata4[[#This Row],[ATR]]</f>
        <v>231.73352974341162</v>
      </c>
      <c r="M94" s="1">
        <f>testdata4[[#This Row],[close]]-Multiplier*testdata4[[#This Row],[ATR]]</f>
        <v>223.8664702565884</v>
      </c>
      <c r="N94" s="1">
        <f>IF(OR(testdata4[[#This Row],[UpperE]]&lt;N93,D93&gt;N93),testdata4[[#This Row],[UpperE]],N93)</f>
        <v>230.54009813150321</v>
      </c>
      <c r="O94" s="1">
        <f>IF(OR(testdata4[[#This Row],[LowerE]]&gt;O93,E93&lt;O93),testdata4[[#This Row],[LowerE]],O93)</f>
        <v>224.02679376941779</v>
      </c>
      <c r="P94" s="7">
        <f>IF(S93=N93,testdata4[[#This Row],[Upper]],testdata4[[#This Row],[Lower]])</f>
        <v>230.54009813150321</v>
      </c>
      <c r="Q94" s="7">
        <f>IF(testdata4[[#This Row],[AtrStop]]=testdata4[[#This Row],[Upper]],testdata4[[#This Row],[Upper]],NA())</f>
        <v>230.54009813150321</v>
      </c>
      <c r="R94" s="7" t="e">
        <f>IF(testdata4[[#This Row],[AtrStop]]=testdata4[[#This Row],[Lower]],testdata4[[#This Row],[Lower]],NA())</f>
        <v>#N/A</v>
      </c>
      <c r="S94" s="19">
        <f>IF(testdata4[[#This Row],[low]]&lt;=testdata4[[#This Row],[STpot]],testdata4[[#This Row],[Upper]],testdata4[[#This Row],[Lower]])</f>
        <v>230.54009813150321</v>
      </c>
      <c r="U94" s="2"/>
      <c r="V94" s="7"/>
      <c r="W94" s="7"/>
      <c r="X94" s="19"/>
      <c r="Y94" t="str">
        <f t="shared" si="1"/>
        <v>ERR</v>
      </c>
    </row>
    <row r="95" spans="1:25" x14ac:dyDescent="0.25">
      <c r="A95" s="5">
        <v>93</v>
      </c>
      <c r="B95" s="2">
        <v>42872</v>
      </c>
      <c r="C95" s="1">
        <v>225.93</v>
      </c>
      <c r="D95" s="1">
        <v>226.44</v>
      </c>
      <c r="E95" s="1">
        <v>223.7</v>
      </c>
      <c r="F95" s="1">
        <v>223.76</v>
      </c>
      <c r="G95" s="1">
        <f>testdata4[[#This Row],[high]]-testdata4[[#This Row],[low]]</f>
        <v>2.7400000000000091</v>
      </c>
      <c r="H95" s="1">
        <f>ABS(testdata4[[#This Row],[high]]-F94)</f>
        <v>1.3600000000000136</v>
      </c>
      <c r="I95" s="1">
        <f>ABS(testdata4[[#This Row],[low]]-F94)</f>
        <v>4.1000000000000227</v>
      </c>
      <c r="J95" s="1">
        <f>MAX(testdata4[[#This Row],[H-L]:[|L-pC|]])</f>
        <v>4.1000000000000227</v>
      </c>
      <c r="K95" s="10">
        <f>(K94*20+testdata4[[#This Row],[TR]])/21</f>
        <v>1.4439776963211468</v>
      </c>
      <c r="L95" s="1">
        <f>testdata4[[#This Row],[close]]+Multiplier*testdata4[[#This Row],[ATR]]</f>
        <v>228.09193308896343</v>
      </c>
      <c r="M95" s="1">
        <f>testdata4[[#This Row],[close]]-Multiplier*testdata4[[#This Row],[ATR]]</f>
        <v>219.42806691103655</v>
      </c>
      <c r="N95" s="1">
        <f>IF(OR(testdata4[[#This Row],[UpperE]]&lt;N94,D94&gt;N94),testdata4[[#This Row],[UpperE]],N94)</f>
        <v>228.09193308896343</v>
      </c>
      <c r="O95" s="1">
        <f>IF(OR(testdata4[[#This Row],[LowerE]]&gt;O94,E94&lt;O94),testdata4[[#This Row],[LowerE]],O94)</f>
        <v>224.02679376941779</v>
      </c>
      <c r="P95" s="7">
        <f>IF(S94=N94,testdata4[[#This Row],[Upper]],testdata4[[#This Row],[Lower]])</f>
        <v>228.09193308896343</v>
      </c>
      <c r="Q95" s="7">
        <f>IF(testdata4[[#This Row],[AtrStop]]=testdata4[[#This Row],[Upper]],testdata4[[#This Row],[Upper]],NA())</f>
        <v>228.09193308896343</v>
      </c>
      <c r="R95" s="7" t="e">
        <f>IF(testdata4[[#This Row],[AtrStop]]=testdata4[[#This Row],[Lower]],testdata4[[#This Row],[Lower]],NA())</f>
        <v>#N/A</v>
      </c>
      <c r="S95" s="19">
        <f>IF(testdata4[[#This Row],[low]]&lt;=testdata4[[#This Row],[STpot]],testdata4[[#This Row],[Upper]],testdata4[[#This Row],[Lower]])</f>
        <v>228.09193308896343</v>
      </c>
      <c r="U95" s="2"/>
      <c r="V95" s="7"/>
      <c r="W95" s="7"/>
      <c r="X95" s="19"/>
      <c r="Y95" t="str">
        <f t="shared" si="1"/>
        <v>ERR</v>
      </c>
    </row>
    <row r="96" spans="1:25" x14ac:dyDescent="0.25">
      <c r="A96" s="5">
        <v>94</v>
      </c>
      <c r="B96" s="2">
        <v>42873</v>
      </c>
      <c r="C96" s="1">
        <v>223.68</v>
      </c>
      <c r="D96" s="1">
        <v>225.59</v>
      </c>
      <c r="E96" s="1">
        <v>223.39</v>
      </c>
      <c r="F96" s="1">
        <v>224.66</v>
      </c>
      <c r="G96" s="1">
        <f>testdata4[[#This Row],[high]]-testdata4[[#This Row],[low]]</f>
        <v>2.2000000000000171</v>
      </c>
      <c r="H96" s="1">
        <f>ABS(testdata4[[#This Row],[high]]-F95)</f>
        <v>1.8300000000000125</v>
      </c>
      <c r="I96" s="1">
        <f>ABS(testdata4[[#This Row],[low]]-F95)</f>
        <v>0.37000000000000455</v>
      </c>
      <c r="J96" s="1">
        <f>MAX(testdata4[[#This Row],[H-L]:[|L-pC|]])</f>
        <v>2.2000000000000171</v>
      </c>
      <c r="K96" s="10">
        <f>(K95*20+testdata4[[#This Row],[TR]])/21</f>
        <v>1.4799787584010931</v>
      </c>
      <c r="L96" s="1">
        <f>testdata4[[#This Row],[close]]+Multiplier*testdata4[[#This Row],[ATR]]</f>
        <v>229.09993627520328</v>
      </c>
      <c r="M96" s="1">
        <f>testdata4[[#This Row],[close]]-Multiplier*testdata4[[#This Row],[ATR]]</f>
        <v>220.22006372479672</v>
      </c>
      <c r="N96" s="1">
        <f>IF(OR(testdata4[[#This Row],[UpperE]]&lt;N95,D95&gt;N95),testdata4[[#This Row],[UpperE]],N95)</f>
        <v>228.09193308896343</v>
      </c>
      <c r="O96" s="1">
        <f>IF(OR(testdata4[[#This Row],[LowerE]]&gt;O95,E95&lt;O95),testdata4[[#This Row],[LowerE]],O95)</f>
        <v>220.22006372479672</v>
      </c>
      <c r="P96" s="7">
        <f>IF(S95=N95,testdata4[[#This Row],[Upper]],testdata4[[#This Row],[Lower]])</f>
        <v>228.09193308896343</v>
      </c>
      <c r="Q96" s="7">
        <f>IF(testdata4[[#This Row],[AtrStop]]=testdata4[[#This Row],[Upper]],testdata4[[#This Row],[Upper]],NA())</f>
        <v>228.09193308896343</v>
      </c>
      <c r="R96" s="7" t="e">
        <f>IF(testdata4[[#This Row],[AtrStop]]=testdata4[[#This Row],[Lower]],testdata4[[#This Row],[Lower]],NA())</f>
        <v>#N/A</v>
      </c>
      <c r="S96" s="19">
        <f>IF(testdata4[[#This Row],[low]]&lt;=testdata4[[#This Row],[STpot]],testdata4[[#This Row],[Upper]],testdata4[[#This Row],[Lower]])</f>
        <v>228.09193308896343</v>
      </c>
      <c r="U96" s="2"/>
      <c r="V96" s="7"/>
      <c r="W96" s="7"/>
      <c r="X96" s="19"/>
      <c r="Y96" t="str">
        <f t="shared" si="1"/>
        <v>ERR</v>
      </c>
    </row>
    <row r="97" spans="1:25" x14ac:dyDescent="0.25">
      <c r="A97" s="5">
        <v>95</v>
      </c>
      <c r="B97" s="2">
        <v>42874</v>
      </c>
      <c r="C97" s="1">
        <v>225.2</v>
      </c>
      <c r="D97" s="1">
        <v>226.86</v>
      </c>
      <c r="E97" s="1">
        <v>225.14</v>
      </c>
      <c r="F97" s="1">
        <v>226.12</v>
      </c>
      <c r="G97" s="1">
        <f>testdata4[[#This Row],[high]]-testdata4[[#This Row],[low]]</f>
        <v>1.7200000000000273</v>
      </c>
      <c r="H97" s="1">
        <f>ABS(testdata4[[#This Row],[high]]-F96)</f>
        <v>2.2000000000000171</v>
      </c>
      <c r="I97" s="1">
        <f>ABS(testdata4[[#This Row],[low]]-F96)</f>
        <v>0.47999999999998977</v>
      </c>
      <c r="J97" s="1">
        <f>MAX(testdata4[[#This Row],[H-L]:[|L-pC|]])</f>
        <v>2.2000000000000171</v>
      </c>
      <c r="K97" s="10">
        <f>(K96*20+testdata4[[#This Row],[TR]])/21</f>
        <v>1.514265484191518</v>
      </c>
      <c r="L97" s="1">
        <f>testdata4[[#This Row],[close]]+Multiplier*testdata4[[#This Row],[ATR]]</f>
        <v>230.66279645257455</v>
      </c>
      <c r="M97" s="1">
        <f>testdata4[[#This Row],[close]]-Multiplier*testdata4[[#This Row],[ATR]]</f>
        <v>221.57720354742546</v>
      </c>
      <c r="N97" s="1">
        <f>IF(OR(testdata4[[#This Row],[UpperE]]&lt;N96,D96&gt;N96),testdata4[[#This Row],[UpperE]],N96)</f>
        <v>228.09193308896343</v>
      </c>
      <c r="O97" s="1">
        <f>IF(OR(testdata4[[#This Row],[LowerE]]&gt;O96,E96&lt;O96),testdata4[[#This Row],[LowerE]],O96)</f>
        <v>221.57720354742546</v>
      </c>
      <c r="P97" s="7">
        <f>IF(S96=N96,testdata4[[#This Row],[Upper]],testdata4[[#This Row],[Lower]])</f>
        <v>228.09193308896343</v>
      </c>
      <c r="Q97" s="7">
        <f>IF(testdata4[[#This Row],[AtrStop]]=testdata4[[#This Row],[Upper]],testdata4[[#This Row],[Upper]],NA())</f>
        <v>228.09193308896343</v>
      </c>
      <c r="R97" s="7" t="e">
        <f>IF(testdata4[[#This Row],[AtrStop]]=testdata4[[#This Row],[Lower]],testdata4[[#This Row],[Lower]],NA())</f>
        <v>#N/A</v>
      </c>
      <c r="S97" s="19">
        <f>IF(testdata4[[#This Row],[low]]&lt;=testdata4[[#This Row],[STpot]],testdata4[[#This Row],[Upper]],testdata4[[#This Row],[Lower]])</f>
        <v>228.09193308896343</v>
      </c>
      <c r="U97" s="2"/>
      <c r="V97" s="7"/>
      <c r="W97" s="7"/>
      <c r="X97" s="19"/>
      <c r="Y97" t="str">
        <f t="shared" si="1"/>
        <v>ERR</v>
      </c>
    </row>
    <row r="98" spans="1:25" x14ac:dyDescent="0.25">
      <c r="A98" s="5">
        <v>96</v>
      </c>
      <c r="B98" s="2">
        <v>42877</v>
      </c>
      <c r="C98" s="1">
        <v>226.68</v>
      </c>
      <c r="D98" s="1">
        <v>227.45</v>
      </c>
      <c r="E98" s="1">
        <v>226.61</v>
      </c>
      <c r="F98" s="1">
        <v>227.27</v>
      </c>
      <c r="G98" s="1">
        <f>testdata4[[#This Row],[high]]-testdata4[[#This Row],[low]]</f>
        <v>0.83999999999997499</v>
      </c>
      <c r="H98" s="1">
        <f>ABS(testdata4[[#This Row],[high]]-F97)</f>
        <v>1.3299999999999841</v>
      </c>
      <c r="I98" s="1">
        <f>ABS(testdata4[[#This Row],[low]]-F97)</f>
        <v>0.49000000000000909</v>
      </c>
      <c r="J98" s="1">
        <f>MAX(testdata4[[#This Row],[H-L]:[|L-pC|]])</f>
        <v>1.3299999999999841</v>
      </c>
      <c r="K98" s="10">
        <f>(K97*20+testdata4[[#This Row],[TR]])/21</f>
        <v>1.5054909373252545</v>
      </c>
      <c r="L98" s="1">
        <f>testdata4[[#This Row],[close]]+Multiplier*testdata4[[#This Row],[ATR]]</f>
        <v>231.78647281197578</v>
      </c>
      <c r="M98" s="1">
        <f>testdata4[[#This Row],[close]]-Multiplier*testdata4[[#This Row],[ATR]]</f>
        <v>222.75352718802424</v>
      </c>
      <c r="N98" s="1">
        <f>IF(OR(testdata4[[#This Row],[UpperE]]&lt;N97,D97&gt;N97),testdata4[[#This Row],[UpperE]],N97)</f>
        <v>228.09193308896343</v>
      </c>
      <c r="O98" s="1">
        <f>IF(OR(testdata4[[#This Row],[LowerE]]&gt;O97,E97&lt;O97),testdata4[[#This Row],[LowerE]],O97)</f>
        <v>222.75352718802424</v>
      </c>
      <c r="P98" s="7">
        <f>IF(S97=N97,testdata4[[#This Row],[Upper]],testdata4[[#This Row],[Lower]])</f>
        <v>228.09193308896343</v>
      </c>
      <c r="Q98" s="7">
        <f>IF(testdata4[[#This Row],[AtrStop]]=testdata4[[#This Row],[Upper]],testdata4[[#This Row],[Upper]],NA())</f>
        <v>228.09193308896343</v>
      </c>
      <c r="R98" s="7" t="e">
        <f>IF(testdata4[[#This Row],[AtrStop]]=testdata4[[#This Row],[Lower]],testdata4[[#This Row],[Lower]],NA())</f>
        <v>#N/A</v>
      </c>
      <c r="S98" s="19">
        <f>IF(testdata4[[#This Row],[low]]&lt;=testdata4[[#This Row],[STpot]],testdata4[[#This Row],[Upper]],testdata4[[#This Row],[Lower]])</f>
        <v>228.09193308896343</v>
      </c>
      <c r="U98" s="2"/>
      <c r="V98" s="7"/>
      <c r="W98" s="7"/>
      <c r="X98" s="19"/>
      <c r="Y98" t="str">
        <f t="shared" si="1"/>
        <v>ERR</v>
      </c>
    </row>
    <row r="99" spans="1:25" x14ac:dyDescent="0.25">
      <c r="A99" s="5">
        <v>97</v>
      </c>
      <c r="B99" s="2">
        <v>42878</v>
      </c>
      <c r="C99" s="1">
        <v>227.68</v>
      </c>
      <c r="D99" s="1">
        <v>227.96</v>
      </c>
      <c r="E99" s="1">
        <v>227.26</v>
      </c>
      <c r="F99" s="1">
        <v>227.78</v>
      </c>
      <c r="G99" s="1">
        <f>testdata4[[#This Row],[high]]-testdata4[[#This Row],[low]]</f>
        <v>0.70000000000001705</v>
      </c>
      <c r="H99" s="1">
        <f>ABS(testdata4[[#This Row],[high]]-F98)</f>
        <v>0.68999999999999773</v>
      </c>
      <c r="I99" s="1">
        <f>ABS(testdata4[[#This Row],[low]]-F98)</f>
        <v>1.0000000000019327E-2</v>
      </c>
      <c r="J99" s="1">
        <f>MAX(testdata4[[#This Row],[H-L]:[|L-pC|]])</f>
        <v>0.70000000000001705</v>
      </c>
      <c r="K99" s="10">
        <f>(K98*20+testdata4[[#This Row],[TR]])/21</f>
        <v>1.4671342260240527</v>
      </c>
      <c r="L99" s="1">
        <f>testdata4[[#This Row],[close]]+Multiplier*testdata4[[#This Row],[ATR]]</f>
        <v>232.18140267807215</v>
      </c>
      <c r="M99" s="1">
        <f>testdata4[[#This Row],[close]]-Multiplier*testdata4[[#This Row],[ATR]]</f>
        <v>223.37859732192786</v>
      </c>
      <c r="N99" s="1">
        <f>IF(OR(testdata4[[#This Row],[UpperE]]&lt;N98,D98&gt;N98),testdata4[[#This Row],[UpperE]],N98)</f>
        <v>228.09193308896343</v>
      </c>
      <c r="O99" s="1">
        <f>IF(OR(testdata4[[#This Row],[LowerE]]&gt;O98,E98&lt;O98),testdata4[[#This Row],[LowerE]],O98)</f>
        <v>223.37859732192786</v>
      </c>
      <c r="P99" s="7">
        <f>IF(S98=N98,testdata4[[#This Row],[Upper]],testdata4[[#This Row],[Lower]])</f>
        <v>228.09193308896343</v>
      </c>
      <c r="Q99" s="7">
        <f>IF(testdata4[[#This Row],[AtrStop]]=testdata4[[#This Row],[Upper]],testdata4[[#This Row],[Upper]],NA())</f>
        <v>228.09193308896343</v>
      </c>
      <c r="R99" s="7" t="e">
        <f>IF(testdata4[[#This Row],[AtrStop]]=testdata4[[#This Row],[Lower]],testdata4[[#This Row],[Lower]],NA())</f>
        <v>#N/A</v>
      </c>
      <c r="S99" s="19">
        <f>IF(testdata4[[#This Row],[low]]&lt;=testdata4[[#This Row],[STpot]],testdata4[[#This Row],[Upper]],testdata4[[#This Row],[Lower]])</f>
        <v>228.09193308896343</v>
      </c>
      <c r="U99" s="2"/>
      <c r="V99" s="7"/>
      <c r="W99" s="7"/>
      <c r="X99" s="19"/>
      <c r="Y99" t="str">
        <f t="shared" si="1"/>
        <v>ERR</v>
      </c>
    </row>
    <row r="100" spans="1:25" x14ac:dyDescent="0.25">
      <c r="A100" s="5">
        <v>98</v>
      </c>
      <c r="B100" s="2">
        <v>42879</v>
      </c>
      <c r="C100" s="1">
        <v>228.03</v>
      </c>
      <c r="D100" s="1">
        <v>228.42</v>
      </c>
      <c r="E100" s="1">
        <v>227.66</v>
      </c>
      <c r="F100" s="1">
        <v>228.31</v>
      </c>
      <c r="G100" s="1">
        <f>testdata4[[#This Row],[high]]-testdata4[[#This Row],[low]]</f>
        <v>0.75999999999999091</v>
      </c>
      <c r="H100" s="1">
        <f>ABS(testdata4[[#This Row],[high]]-F99)</f>
        <v>0.63999999999998636</v>
      </c>
      <c r="I100" s="1">
        <f>ABS(testdata4[[#This Row],[low]]-F99)</f>
        <v>0.12000000000000455</v>
      </c>
      <c r="J100" s="1">
        <f>MAX(testdata4[[#This Row],[H-L]:[|L-pC|]])</f>
        <v>0.75999999999999091</v>
      </c>
      <c r="K100" s="10">
        <f>(K99*20+testdata4[[#This Row],[TR]])/21</f>
        <v>1.4334611676419544</v>
      </c>
      <c r="L100" s="1">
        <f>testdata4[[#This Row],[close]]+Multiplier*testdata4[[#This Row],[ATR]]</f>
        <v>232.61038350292586</v>
      </c>
      <c r="M100" s="1">
        <f>testdata4[[#This Row],[close]]-Multiplier*testdata4[[#This Row],[ATR]]</f>
        <v>224.00961649707415</v>
      </c>
      <c r="N100" s="1">
        <f>IF(OR(testdata4[[#This Row],[UpperE]]&lt;N99,D99&gt;N99),testdata4[[#This Row],[UpperE]],N99)</f>
        <v>228.09193308896343</v>
      </c>
      <c r="O100" s="1">
        <f>IF(OR(testdata4[[#This Row],[LowerE]]&gt;O99,E99&lt;O99),testdata4[[#This Row],[LowerE]],O99)</f>
        <v>224.00961649707415</v>
      </c>
      <c r="P100" s="7">
        <f>IF(S99=N99,testdata4[[#This Row],[Upper]],testdata4[[#This Row],[Lower]])</f>
        <v>228.09193308896343</v>
      </c>
      <c r="Q100" s="7">
        <f>IF(testdata4[[#This Row],[AtrStop]]=testdata4[[#This Row],[Upper]],testdata4[[#This Row],[Upper]],NA())</f>
        <v>228.09193308896343</v>
      </c>
      <c r="R100" s="7" t="e">
        <f>IF(testdata4[[#This Row],[AtrStop]]=testdata4[[#This Row],[Lower]],testdata4[[#This Row],[Lower]],NA())</f>
        <v>#N/A</v>
      </c>
      <c r="S100" s="19">
        <f>IF(testdata4[[#This Row],[low]]&lt;=testdata4[[#This Row],[STpot]],testdata4[[#This Row],[Upper]],testdata4[[#This Row],[Lower]])</f>
        <v>228.09193308896343</v>
      </c>
      <c r="U100" s="2"/>
      <c r="V100" s="7"/>
      <c r="W100" s="7"/>
      <c r="X100" s="19"/>
      <c r="Y100" t="str">
        <f t="shared" si="1"/>
        <v>ERR</v>
      </c>
    </row>
    <row r="101" spans="1:25" x14ac:dyDescent="0.25">
      <c r="A101" s="5">
        <v>99</v>
      </c>
      <c r="B101" s="2">
        <v>42880</v>
      </c>
      <c r="C101" s="1">
        <v>228.87</v>
      </c>
      <c r="D101" s="1">
        <v>229.7</v>
      </c>
      <c r="E101" s="1">
        <v>228.64</v>
      </c>
      <c r="F101" s="1">
        <v>229.4</v>
      </c>
      <c r="G101" s="1">
        <f>testdata4[[#This Row],[high]]-testdata4[[#This Row],[low]]</f>
        <v>1.0600000000000023</v>
      </c>
      <c r="H101" s="1">
        <f>ABS(testdata4[[#This Row],[high]]-F100)</f>
        <v>1.3899999999999864</v>
      </c>
      <c r="I101" s="1">
        <f>ABS(testdata4[[#This Row],[low]]-F100)</f>
        <v>0.32999999999998408</v>
      </c>
      <c r="J101" s="1">
        <f>MAX(testdata4[[#This Row],[H-L]:[|L-pC|]])</f>
        <v>1.3899999999999864</v>
      </c>
      <c r="K101" s="10">
        <f>(K100*20+testdata4[[#This Row],[TR]])/21</f>
        <v>1.4313915882304322</v>
      </c>
      <c r="L101" s="1">
        <f>testdata4[[#This Row],[close]]+Multiplier*testdata4[[#This Row],[ATR]]</f>
        <v>233.6941747646913</v>
      </c>
      <c r="M101" s="1">
        <f>testdata4[[#This Row],[close]]-Multiplier*testdata4[[#This Row],[ATR]]</f>
        <v>225.10582523530871</v>
      </c>
      <c r="N101" s="1">
        <f>IF(OR(testdata4[[#This Row],[UpperE]]&lt;N100,D100&gt;N100),testdata4[[#This Row],[UpperE]],N100)</f>
        <v>233.6941747646913</v>
      </c>
      <c r="O101" s="1">
        <f>IF(OR(testdata4[[#This Row],[LowerE]]&gt;O100,E100&lt;O100),testdata4[[#This Row],[LowerE]],O100)</f>
        <v>225.10582523530871</v>
      </c>
      <c r="P101" s="7">
        <f>IF(S100=N100,testdata4[[#This Row],[Upper]],testdata4[[#This Row],[Lower]])</f>
        <v>233.6941747646913</v>
      </c>
      <c r="Q101" s="7">
        <f>IF(testdata4[[#This Row],[AtrStop]]=testdata4[[#This Row],[Upper]],testdata4[[#This Row],[Upper]],NA())</f>
        <v>233.6941747646913</v>
      </c>
      <c r="R101" s="7" t="e">
        <f>IF(testdata4[[#This Row],[AtrStop]]=testdata4[[#This Row],[Lower]],testdata4[[#This Row],[Lower]],NA())</f>
        <v>#N/A</v>
      </c>
      <c r="S101" s="19">
        <f>IF(testdata4[[#This Row],[low]]&lt;=testdata4[[#This Row],[STpot]],testdata4[[#This Row],[Upper]],testdata4[[#This Row],[Lower]])</f>
        <v>233.6941747646913</v>
      </c>
      <c r="U101" s="2"/>
      <c r="V101" s="7"/>
      <c r="W101" s="7"/>
      <c r="X101" s="19"/>
      <c r="Y101" t="str">
        <f t="shared" si="1"/>
        <v>ERR</v>
      </c>
    </row>
    <row r="102" spans="1:25" x14ac:dyDescent="0.25">
      <c r="A102" s="5">
        <v>100</v>
      </c>
      <c r="B102" s="2">
        <v>42881</v>
      </c>
      <c r="C102" s="1">
        <v>229.19</v>
      </c>
      <c r="D102" s="1">
        <v>229.53</v>
      </c>
      <c r="E102" s="1">
        <v>229.1</v>
      </c>
      <c r="F102" s="1">
        <v>229.35</v>
      </c>
      <c r="G102" s="1">
        <f>testdata4[[#This Row],[high]]-testdata4[[#This Row],[low]]</f>
        <v>0.43000000000000682</v>
      </c>
      <c r="H102" s="1">
        <f>ABS(testdata4[[#This Row],[high]]-F101)</f>
        <v>0.12999999999999545</v>
      </c>
      <c r="I102" s="1">
        <f>ABS(testdata4[[#This Row],[low]]-F101)</f>
        <v>0.30000000000001137</v>
      </c>
      <c r="J102" s="1">
        <f>MAX(testdata4[[#This Row],[H-L]:[|L-pC|]])</f>
        <v>0.43000000000000682</v>
      </c>
      <c r="K102" s="10">
        <f>(K101*20+testdata4[[#This Row],[TR]])/21</f>
        <v>1.3837062745051738</v>
      </c>
      <c r="L102" s="1">
        <f>testdata4[[#This Row],[close]]+Multiplier*testdata4[[#This Row],[ATR]]</f>
        <v>233.50111882351553</v>
      </c>
      <c r="M102" s="1">
        <f>testdata4[[#This Row],[close]]-Multiplier*testdata4[[#This Row],[ATR]]</f>
        <v>225.19888117648446</v>
      </c>
      <c r="N102" s="1">
        <f>IF(OR(testdata4[[#This Row],[UpperE]]&lt;N101,D101&gt;N101),testdata4[[#This Row],[UpperE]],N101)</f>
        <v>233.50111882351553</v>
      </c>
      <c r="O102" s="1">
        <f>IF(OR(testdata4[[#This Row],[LowerE]]&gt;O101,E101&lt;O101),testdata4[[#This Row],[LowerE]],O101)</f>
        <v>225.19888117648446</v>
      </c>
      <c r="P102" s="7">
        <f>IF(S101=N101,testdata4[[#This Row],[Upper]],testdata4[[#This Row],[Lower]])</f>
        <v>233.50111882351553</v>
      </c>
      <c r="Q102" s="7">
        <f>IF(testdata4[[#This Row],[AtrStop]]=testdata4[[#This Row],[Upper]],testdata4[[#This Row],[Upper]],NA())</f>
        <v>233.50111882351553</v>
      </c>
      <c r="R102" s="7" t="e">
        <f>IF(testdata4[[#This Row],[AtrStop]]=testdata4[[#This Row],[Lower]],testdata4[[#This Row],[Lower]],NA())</f>
        <v>#N/A</v>
      </c>
      <c r="S102" s="19">
        <f>IF(testdata4[[#This Row],[low]]&lt;=testdata4[[#This Row],[STpot]],testdata4[[#This Row],[Upper]],testdata4[[#This Row],[Lower]])</f>
        <v>233.50111882351553</v>
      </c>
      <c r="U102" s="2"/>
      <c r="V102" s="7"/>
      <c r="W102" s="7"/>
      <c r="X102" s="19"/>
      <c r="Y102" t="str">
        <f t="shared" si="1"/>
        <v>ERR</v>
      </c>
    </row>
    <row r="103" spans="1:25" x14ac:dyDescent="0.25">
      <c r="A103" s="5">
        <v>101</v>
      </c>
      <c r="B103" s="2">
        <v>42885</v>
      </c>
      <c r="C103" s="1">
        <v>229</v>
      </c>
      <c r="D103" s="1">
        <v>229.43</v>
      </c>
      <c r="E103" s="1">
        <v>228.83</v>
      </c>
      <c r="F103" s="1">
        <v>229.15</v>
      </c>
      <c r="G103" s="1">
        <f>testdata4[[#This Row],[high]]-testdata4[[#This Row],[low]]</f>
        <v>0.59999999999999432</v>
      </c>
      <c r="H103" s="1">
        <f>ABS(testdata4[[#This Row],[high]]-F102)</f>
        <v>8.0000000000012506E-2</v>
      </c>
      <c r="I103" s="1">
        <f>ABS(testdata4[[#This Row],[low]]-F102)</f>
        <v>0.51999999999998181</v>
      </c>
      <c r="J103" s="1">
        <f>MAX(testdata4[[#This Row],[H-L]:[|L-pC|]])</f>
        <v>0.59999999999999432</v>
      </c>
      <c r="K103" s="10">
        <f>(K102*20+testdata4[[#This Row],[TR]])/21</f>
        <v>1.3463869281001652</v>
      </c>
      <c r="L103" s="1">
        <f>testdata4[[#This Row],[close]]+Multiplier*testdata4[[#This Row],[ATR]]</f>
        <v>233.1891607843005</v>
      </c>
      <c r="M103" s="1">
        <f>testdata4[[#This Row],[close]]-Multiplier*testdata4[[#This Row],[ATR]]</f>
        <v>225.11083921569951</v>
      </c>
      <c r="N103" s="1">
        <f>IF(OR(testdata4[[#This Row],[UpperE]]&lt;N102,D102&gt;N102),testdata4[[#This Row],[UpperE]],N102)</f>
        <v>233.1891607843005</v>
      </c>
      <c r="O103" s="1">
        <f>IF(OR(testdata4[[#This Row],[LowerE]]&gt;O102,E102&lt;O102),testdata4[[#This Row],[LowerE]],O102)</f>
        <v>225.19888117648446</v>
      </c>
      <c r="P103" s="7">
        <f>IF(S102=N102,testdata4[[#This Row],[Upper]],testdata4[[#This Row],[Lower]])</f>
        <v>233.1891607843005</v>
      </c>
      <c r="Q103" s="7">
        <f>IF(testdata4[[#This Row],[AtrStop]]=testdata4[[#This Row],[Upper]],testdata4[[#This Row],[Upper]],NA())</f>
        <v>233.1891607843005</v>
      </c>
      <c r="R103" s="7" t="e">
        <f>IF(testdata4[[#This Row],[AtrStop]]=testdata4[[#This Row],[Lower]],testdata4[[#This Row],[Lower]],NA())</f>
        <v>#N/A</v>
      </c>
      <c r="S103" s="19">
        <f>IF(testdata4[[#This Row],[low]]&lt;=testdata4[[#This Row],[STpot]],testdata4[[#This Row],[Upper]],testdata4[[#This Row],[Lower]])</f>
        <v>233.1891607843005</v>
      </c>
      <c r="U103" s="2"/>
      <c r="V103" s="7"/>
      <c r="W103" s="7"/>
      <c r="X103" s="19"/>
      <c r="Y103" t="str">
        <f t="shared" si="1"/>
        <v>ERR</v>
      </c>
    </row>
    <row r="104" spans="1:25" x14ac:dyDescent="0.25">
      <c r="A104" s="5">
        <v>102</v>
      </c>
      <c r="B104" s="2">
        <v>42886</v>
      </c>
      <c r="C104" s="1">
        <v>229.47</v>
      </c>
      <c r="D104" s="1">
        <v>229.51</v>
      </c>
      <c r="E104" s="1">
        <v>228.34</v>
      </c>
      <c r="F104" s="1">
        <v>229.09</v>
      </c>
      <c r="G104" s="1">
        <f>testdata4[[#This Row],[high]]-testdata4[[#This Row],[low]]</f>
        <v>1.1699999999999875</v>
      </c>
      <c r="H104" s="1">
        <f>ABS(testdata4[[#This Row],[high]]-F103)</f>
        <v>0.35999999999998522</v>
      </c>
      <c r="I104" s="1">
        <f>ABS(testdata4[[#This Row],[low]]-F103)</f>
        <v>0.81000000000000227</v>
      </c>
      <c r="J104" s="1">
        <f>MAX(testdata4[[#This Row],[H-L]:[|L-pC|]])</f>
        <v>1.1699999999999875</v>
      </c>
      <c r="K104" s="10">
        <f>(K103*20+testdata4[[#This Row],[TR]])/21</f>
        <v>1.3379875505715855</v>
      </c>
      <c r="L104" s="1">
        <f>testdata4[[#This Row],[close]]+Multiplier*testdata4[[#This Row],[ATR]]</f>
        <v>233.10396265171477</v>
      </c>
      <c r="M104" s="1">
        <f>testdata4[[#This Row],[close]]-Multiplier*testdata4[[#This Row],[ATR]]</f>
        <v>225.07603734828524</v>
      </c>
      <c r="N104" s="1">
        <f>IF(OR(testdata4[[#This Row],[UpperE]]&lt;N103,D103&gt;N103),testdata4[[#This Row],[UpperE]],N103)</f>
        <v>233.10396265171477</v>
      </c>
      <c r="O104" s="1">
        <f>IF(OR(testdata4[[#This Row],[LowerE]]&gt;O103,E103&lt;O103),testdata4[[#This Row],[LowerE]],O103)</f>
        <v>225.19888117648446</v>
      </c>
      <c r="P104" s="7">
        <f>IF(S103=N103,testdata4[[#This Row],[Upper]],testdata4[[#This Row],[Lower]])</f>
        <v>233.10396265171477</v>
      </c>
      <c r="Q104" s="7">
        <f>IF(testdata4[[#This Row],[AtrStop]]=testdata4[[#This Row],[Upper]],testdata4[[#This Row],[Upper]],NA())</f>
        <v>233.10396265171477</v>
      </c>
      <c r="R104" s="7" t="e">
        <f>IF(testdata4[[#This Row],[AtrStop]]=testdata4[[#This Row],[Lower]],testdata4[[#This Row],[Lower]],NA())</f>
        <v>#N/A</v>
      </c>
      <c r="S104" s="19">
        <f>IF(testdata4[[#This Row],[low]]&lt;=testdata4[[#This Row],[STpot]],testdata4[[#This Row],[Upper]],testdata4[[#This Row],[Lower]])</f>
        <v>233.10396265171477</v>
      </c>
      <c r="U104" s="2"/>
      <c r="V104" s="7"/>
      <c r="W104" s="7"/>
      <c r="X104" s="19"/>
      <c r="Y104" t="str">
        <f t="shared" si="1"/>
        <v>ERR</v>
      </c>
    </row>
    <row r="105" spans="1:25" x14ac:dyDescent="0.25">
      <c r="A105" s="5">
        <v>103</v>
      </c>
      <c r="B105" s="2">
        <v>42887</v>
      </c>
      <c r="C105" s="1">
        <v>229.6</v>
      </c>
      <c r="D105" s="1">
        <v>230.94</v>
      </c>
      <c r="E105" s="1">
        <v>229.28</v>
      </c>
      <c r="F105" s="1">
        <v>230.92</v>
      </c>
      <c r="G105" s="1">
        <f>testdata4[[#This Row],[high]]-testdata4[[#This Row],[low]]</f>
        <v>1.6599999999999966</v>
      </c>
      <c r="H105" s="1">
        <f>ABS(testdata4[[#This Row],[high]]-F104)</f>
        <v>1.8499999999999943</v>
      </c>
      <c r="I105" s="1">
        <f>ABS(testdata4[[#This Row],[low]]-F104)</f>
        <v>0.18999999999999773</v>
      </c>
      <c r="J105" s="1">
        <f>MAX(testdata4[[#This Row],[H-L]:[|L-pC|]])</f>
        <v>1.8499999999999943</v>
      </c>
      <c r="K105" s="10">
        <f>(K104*20+testdata4[[#This Row],[TR]])/21</f>
        <v>1.3623690957824621</v>
      </c>
      <c r="L105" s="1">
        <f>testdata4[[#This Row],[close]]+Multiplier*testdata4[[#This Row],[ATR]]</f>
        <v>235.00710728734737</v>
      </c>
      <c r="M105" s="1">
        <f>testdata4[[#This Row],[close]]-Multiplier*testdata4[[#This Row],[ATR]]</f>
        <v>226.83289271265261</v>
      </c>
      <c r="N105" s="1">
        <f>IF(OR(testdata4[[#This Row],[UpperE]]&lt;N104,D104&gt;N104),testdata4[[#This Row],[UpperE]],N104)</f>
        <v>233.10396265171477</v>
      </c>
      <c r="O105" s="1">
        <f>IF(OR(testdata4[[#This Row],[LowerE]]&gt;O104,E104&lt;O104),testdata4[[#This Row],[LowerE]],O104)</f>
        <v>226.83289271265261</v>
      </c>
      <c r="P105" s="7">
        <f>IF(S104=N104,testdata4[[#This Row],[Upper]],testdata4[[#This Row],[Lower]])</f>
        <v>233.10396265171477</v>
      </c>
      <c r="Q105" s="7">
        <f>IF(testdata4[[#This Row],[AtrStop]]=testdata4[[#This Row],[Upper]],testdata4[[#This Row],[Upper]],NA())</f>
        <v>233.10396265171477</v>
      </c>
      <c r="R105" s="7" t="e">
        <f>IF(testdata4[[#This Row],[AtrStop]]=testdata4[[#This Row],[Lower]],testdata4[[#This Row],[Lower]],NA())</f>
        <v>#N/A</v>
      </c>
      <c r="S105" s="19">
        <f>IF(testdata4[[#This Row],[low]]&lt;=testdata4[[#This Row],[STpot]],testdata4[[#This Row],[Upper]],testdata4[[#This Row],[Lower]])</f>
        <v>233.10396265171477</v>
      </c>
      <c r="U105" s="2"/>
      <c r="V105" s="7"/>
      <c r="W105" s="7"/>
      <c r="X105" s="19"/>
      <c r="Y105" t="str">
        <f t="shared" si="1"/>
        <v>ERR</v>
      </c>
    </row>
    <row r="106" spans="1:25" x14ac:dyDescent="0.25">
      <c r="A106" s="5">
        <v>104</v>
      </c>
      <c r="B106" s="2">
        <v>42888</v>
      </c>
      <c r="C106" s="1">
        <v>230.97</v>
      </c>
      <c r="D106" s="1">
        <v>231.86</v>
      </c>
      <c r="E106" s="1">
        <v>230.65</v>
      </c>
      <c r="F106" s="1">
        <v>231.69</v>
      </c>
      <c r="G106" s="1">
        <f>testdata4[[#This Row],[high]]-testdata4[[#This Row],[low]]</f>
        <v>1.210000000000008</v>
      </c>
      <c r="H106" s="1">
        <f>ABS(testdata4[[#This Row],[high]]-F105)</f>
        <v>0.94000000000002615</v>
      </c>
      <c r="I106" s="1">
        <f>ABS(testdata4[[#This Row],[low]]-F105)</f>
        <v>0.26999999999998181</v>
      </c>
      <c r="J106" s="1">
        <f>MAX(testdata4[[#This Row],[H-L]:[|L-pC|]])</f>
        <v>1.210000000000008</v>
      </c>
      <c r="K106" s="10">
        <f>(K105*20+testdata4[[#This Row],[TR]])/21</f>
        <v>1.3551134245547263</v>
      </c>
      <c r="L106" s="1">
        <f>testdata4[[#This Row],[close]]+Multiplier*testdata4[[#This Row],[ATR]]</f>
        <v>235.75534027366419</v>
      </c>
      <c r="M106" s="1">
        <f>testdata4[[#This Row],[close]]-Multiplier*testdata4[[#This Row],[ATR]]</f>
        <v>227.62465972633581</v>
      </c>
      <c r="N106" s="1">
        <f>IF(OR(testdata4[[#This Row],[UpperE]]&lt;N105,D105&gt;N105),testdata4[[#This Row],[UpperE]],N105)</f>
        <v>233.10396265171477</v>
      </c>
      <c r="O106" s="1">
        <f>IF(OR(testdata4[[#This Row],[LowerE]]&gt;O105,E105&lt;O105),testdata4[[#This Row],[LowerE]],O105)</f>
        <v>227.62465972633581</v>
      </c>
      <c r="P106" s="7">
        <f>IF(S105=N105,testdata4[[#This Row],[Upper]],testdata4[[#This Row],[Lower]])</f>
        <v>233.10396265171477</v>
      </c>
      <c r="Q106" s="7">
        <f>IF(testdata4[[#This Row],[AtrStop]]=testdata4[[#This Row],[Upper]],testdata4[[#This Row],[Upper]],NA())</f>
        <v>233.10396265171477</v>
      </c>
      <c r="R106" s="7" t="e">
        <f>IF(testdata4[[#This Row],[AtrStop]]=testdata4[[#This Row],[Lower]],testdata4[[#This Row],[Lower]],NA())</f>
        <v>#N/A</v>
      </c>
      <c r="S106" s="19">
        <f>IF(testdata4[[#This Row],[low]]&lt;=testdata4[[#This Row],[STpot]],testdata4[[#This Row],[Upper]],testdata4[[#This Row],[Lower]])</f>
        <v>233.10396265171477</v>
      </c>
      <c r="U106" s="2"/>
      <c r="V106" s="7"/>
      <c r="W106" s="7"/>
      <c r="X106" s="19"/>
      <c r="Y106" t="str">
        <f t="shared" si="1"/>
        <v>ERR</v>
      </c>
    </row>
    <row r="107" spans="1:25" x14ac:dyDescent="0.25">
      <c r="A107" s="5">
        <v>105</v>
      </c>
      <c r="B107" s="2">
        <v>42891</v>
      </c>
      <c r="C107" s="1">
        <v>231.5</v>
      </c>
      <c r="D107" s="1">
        <v>231.81</v>
      </c>
      <c r="E107" s="1">
        <v>231.3</v>
      </c>
      <c r="F107" s="1">
        <v>231.51</v>
      </c>
      <c r="G107" s="1">
        <f>testdata4[[#This Row],[high]]-testdata4[[#This Row],[low]]</f>
        <v>0.50999999999999091</v>
      </c>
      <c r="H107" s="1">
        <f>ABS(testdata4[[#This Row],[high]]-F106)</f>
        <v>0.12000000000000455</v>
      </c>
      <c r="I107" s="1">
        <f>ABS(testdata4[[#This Row],[low]]-F106)</f>
        <v>0.38999999999998636</v>
      </c>
      <c r="J107" s="1">
        <f>MAX(testdata4[[#This Row],[H-L]:[|L-pC|]])</f>
        <v>0.50999999999999091</v>
      </c>
      <c r="K107" s="10">
        <f>(K106*20+testdata4[[#This Row],[TR]])/21</f>
        <v>1.3148699281473579</v>
      </c>
      <c r="L107" s="1">
        <f>testdata4[[#This Row],[close]]+Multiplier*testdata4[[#This Row],[ATR]]</f>
        <v>235.45460978444206</v>
      </c>
      <c r="M107" s="1">
        <f>testdata4[[#This Row],[close]]-Multiplier*testdata4[[#This Row],[ATR]]</f>
        <v>227.56539021555793</v>
      </c>
      <c r="N107" s="1">
        <f>IF(OR(testdata4[[#This Row],[UpperE]]&lt;N106,D106&gt;N106),testdata4[[#This Row],[UpperE]],N106)</f>
        <v>233.10396265171477</v>
      </c>
      <c r="O107" s="1">
        <f>IF(OR(testdata4[[#This Row],[LowerE]]&gt;O106,E106&lt;O106),testdata4[[#This Row],[LowerE]],O106)</f>
        <v>227.62465972633581</v>
      </c>
      <c r="P107" s="7">
        <f>IF(S106=N106,testdata4[[#This Row],[Upper]],testdata4[[#This Row],[Lower]])</f>
        <v>233.10396265171477</v>
      </c>
      <c r="Q107" s="7">
        <f>IF(testdata4[[#This Row],[AtrStop]]=testdata4[[#This Row],[Upper]],testdata4[[#This Row],[Upper]],NA())</f>
        <v>233.10396265171477</v>
      </c>
      <c r="R107" s="7" t="e">
        <f>IF(testdata4[[#This Row],[AtrStop]]=testdata4[[#This Row],[Lower]],testdata4[[#This Row],[Lower]],NA())</f>
        <v>#N/A</v>
      </c>
      <c r="S107" s="19">
        <f>IF(testdata4[[#This Row],[low]]&lt;=testdata4[[#This Row],[STpot]],testdata4[[#This Row],[Upper]],testdata4[[#This Row],[Lower]])</f>
        <v>233.10396265171477</v>
      </c>
      <c r="U107" s="2"/>
      <c r="V107" s="7"/>
      <c r="W107" s="7"/>
      <c r="X107" s="19"/>
      <c r="Y107" t="str">
        <f t="shared" si="1"/>
        <v>ERR</v>
      </c>
    </row>
    <row r="108" spans="1:25" x14ac:dyDescent="0.25">
      <c r="A108" s="5">
        <v>106</v>
      </c>
      <c r="B108" s="2">
        <v>42892</v>
      </c>
      <c r="C108" s="1">
        <v>230.9</v>
      </c>
      <c r="D108" s="1">
        <v>231.51</v>
      </c>
      <c r="E108" s="1">
        <v>230.69</v>
      </c>
      <c r="F108" s="1">
        <v>230.77</v>
      </c>
      <c r="G108" s="1">
        <f>testdata4[[#This Row],[high]]-testdata4[[#This Row],[low]]</f>
        <v>0.81999999999999318</v>
      </c>
      <c r="H108" s="1">
        <f>ABS(testdata4[[#This Row],[high]]-F107)</f>
        <v>0</v>
      </c>
      <c r="I108" s="1">
        <f>ABS(testdata4[[#This Row],[low]]-F107)</f>
        <v>0.81999999999999318</v>
      </c>
      <c r="J108" s="1">
        <f>MAX(testdata4[[#This Row],[H-L]:[|L-pC|]])</f>
        <v>0.81999999999999318</v>
      </c>
      <c r="K108" s="10">
        <f>(K107*20+testdata4[[#This Row],[TR]])/21</f>
        <v>1.2913046934736738</v>
      </c>
      <c r="L108" s="1">
        <f>testdata4[[#This Row],[close]]+Multiplier*testdata4[[#This Row],[ATR]]</f>
        <v>234.64391408042104</v>
      </c>
      <c r="M108" s="1">
        <f>testdata4[[#This Row],[close]]-Multiplier*testdata4[[#This Row],[ATR]]</f>
        <v>226.89608591957898</v>
      </c>
      <c r="N108" s="1">
        <f>IF(OR(testdata4[[#This Row],[UpperE]]&lt;N107,D107&gt;N107),testdata4[[#This Row],[UpperE]],N107)</f>
        <v>233.10396265171477</v>
      </c>
      <c r="O108" s="1">
        <f>IF(OR(testdata4[[#This Row],[LowerE]]&gt;O107,E107&lt;O107),testdata4[[#This Row],[LowerE]],O107)</f>
        <v>227.62465972633581</v>
      </c>
      <c r="P108" s="7">
        <f>IF(S107=N107,testdata4[[#This Row],[Upper]],testdata4[[#This Row],[Lower]])</f>
        <v>233.10396265171477</v>
      </c>
      <c r="Q108" s="7">
        <f>IF(testdata4[[#This Row],[AtrStop]]=testdata4[[#This Row],[Upper]],testdata4[[#This Row],[Upper]],NA())</f>
        <v>233.10396265171477</v>
      </c>
      <c r="R108" s="7" t="e">
        <f>IF(testdata4[[#This Row],[AtrStop]]=testdata4[[#This Row],[Lower]],testdata4[[#This Row],[Lower]],NA())</f>
        <v>#N/A</v>
      </c>
      <c r="S108" s="19">
        <f>IF(testdata4[[#This Row],[low]]&lt;=testdata4[[#This Row],[STpot]],testdata4[[#This Row],[Upper]],testdata4[[#This Row],[Lower]])</f>
        <v>233.10396265171477</v>
      </c>
      <c r="U108" s="2"/>
      <c r="V108" s="7"/>
      <c r="W108" s="7"/>
      <c r="X108" s="19"/>
      <c r="Y108" t="str">
        <f t="shared" si="1"/>
        <v>ERR</v>
      </c>
    </row>
    <row r="109" spans="1:25" x14ac:dyDescent="0.25">
      <c r="A109" s="5">
        <v>107</v>
      </c>
      <c r="B109" s="2">
        <v>42893</v>
      </c>
      <c r="C109" s="1">
        <v>231.14</v>
      </c>
      <c r="D109" s="1">
        <v>231.45</v>
      </c>
      <c r="E109" s="1">
        <v>230.41</v>
      </c>
      <c r="F109" s="1">
        <v>231.2</v>
      </c>
      <c r="G109" s="1">
        <f>testdata4[[#This Row],[high]]-testdata4[[#This Row],[low]]</f>
        <v>1.039999999999992</v>
      </c>
      <c r="H109" s="1">
        <f>ABS(testdata4[[#This Row],[high]]-F108)</f>
        <v>0.6799999999999784</v>
      </c>
      <c r="I109" s="1">
        <f>ABS(testdata4[[#This Row],[low]]-F108)</f>
        <v>0.36000000000001364</v>
      </c>
      <c r="J109" s="1">
        <f>MAX(testdata4[[#This Row],[H-L]:[|L-pC|]])</f>
        <v>1.039999999999992</v>
      </c>
      <c r="K109" s="10">
        <f>(K108*20+testdata4[[#This Row],[TR]])/21</f>
        <v>1.2793378033082603</v>
      </c>
      <c r="L109" s="1">
        <f>testdata4[[#This Row],[close]]+Multiplier*testdata4[[#This Row],[ATR]]</f>
        <v>235.03801340992476</v>
      </c>
      <c r="M109" s="1">
        <f>testdata4[[#This Row],[close]]-Multiplier*testdata4[[#This Row],[ATR]]</f>
        <v>227.36198659007522</v>
      </c>
      <c r="N109" s="1">
        <f>IF(OR(testdata4[[#This Row],[UpperE]]&lt;N108,D108&gt;N108),testdata4[[#This Row],[UpperE]],N108)</f>
        <v>233.10396265171477</v>
      </c>
      <c r="O109" s="1">
        <f>IF(OR(testdata4[[#This Row],[LowerE]]&gt;O108,E108&lt;O108),testdata4[[#This Row],[LowerE]],O108)</f>
        <v>227.62465972633581</v>
      </c>
      <c r="P109" s="7">
        <f>IF(S108=N108,testdata4[[#This Row],[Upper]],testdata4[[#This Row],[Lower]])</f>
        <v>233.10396265171477</v>
      </c>
      <c r="Q109" s="7">
        <f>IF(testdata4[[#This Row],[AtrStop]]=testdata4[[#This Row],[Upper]],testdata4[[#This Row],[Upper]],NA())</f>
        <v>233.10396265171477</v>
      </c>
      <c r="R109" s="7" t="e">
        <f>IF(testdata4[[#This Row],[AtrStop]]=testdata4[[#This Row],[Lower]],testdata4[[#This Row],[Lower]],NA())</f>
        <v>#N/A</v>
      </c>
      <c r="S109" s="19">
        <f>IF(testdata4[[#This Row],[low]]&lt;=testdata4[[#This Row],[STpot]],testdata4[[#This Row],[Upper]],testdata4[[#This Row],[Lower]])</f>
        <v>233.10396265171477</v>
      </c>
      <c r="U109" s="2"/>
      <c r="V109" s="7"/>
      <c r="W109" s="7"/>
      <c r="X109" s="19"/>
      <c r="Y109" t="str">
        <f t="shared" si="1"/>
        <v>ERR</v>
      </c>
    </row>
    <row r="110" spans="1:25" x14ac:dyDescent="0.25">
      <c r="A110" s="5">
        <v>108</v>
      </c>
      <c r="B110" s="2">
        <v>42894</v>
      </c>
      <c r="C110" s="1">
        <v>231.31</v>
      </c>
      <c r="D110" s="1">
        <v>231.84</v>
      </c>
      <c r="E110" s="1">
        <v>230.74</v>
      </c>
      <c r="F110" s="1">
        <v>231.32</v>
      </c>
      <c r="G110" s="1">
        <f>testdata4[[#This Row],[high]]-testdata4[[#This Row],[low]]</f>
        <v>1.0999999999999943</v>
      </c>
      <c r="H110" s="1">
        <f>ABS(testdata4[[#This Row],[high]]-F109)</f>
        <v>0.64000000000001478</v>
      </c>
      <c r="I110" s="1">
        <f>ABS(testdata4[[#This Row],[low]]-F109)</f>
        <v>0.45999999999997954</v>
      </c>
      <c r="J110" s="1">
        <f>MAX(testdata4[[#This Row],[H-L]:[|L-pC|]])</f>
        <v>1.0999999999999943</v>
      </c>
      <c r="K110" s="10">
        <f>(K109*20+testdata4[[#This Row],[TR]])/21</f>
        <v>1.2707979079126286</v>
      </c>
      <c r="L110" s="1">
        <f>testdata4[[#This Row],[close]]+Multiplier*testdata4[[#This Row],[ATR]]</f>
        <v>235.13239372373789</v>
      </c>
      <c r="M110" s="1">
        <f>testdata4[[#This Row],[close]]-Multiplier*testdata4[[#This Row],[ATR]]</f>
        <v>227.50760627626209</v>
      </c>
      <c r="N110" s="1">
        <f>IF(OR(testdata4[[#This Row],[UpperE]]&lt;N109,D109&gt;N109),testdata4[[#This Row],[UpperE]],N109)</f>
        <v>233.10396265171477</v>
      </c>
      <c r="O110" s="1">
        <f>IF(OR(testdata4[[#This Row],[LowerE]]&gt;O109,E109&lt;O109),testdata4[[#This Row],[LowerE]],O109)</f>
        <v>227.62465972633581</v>
      </c>
      <c r="P110" s="7">
        <f>IF(S109=N109,testdata4[[#This Row],[Upper]],testdata4[[#This Row],[Lower]])</f>
        <v>233.10396265171477</v>
      </c>
      <c r="Q110" s="7">
        <f>IF(testdata4[[#This Row],[AtrStop]]=testdata4[[#This Row],[Upper]],testdata4[[#This Row],[Upper]],NA())</f>
        <v>233.10396265171477</v>
      </c>
      <c r="R110" s="7" t="e">
        <f>IF(testdata4[[#This Row],[AtrStop]]=testdata4[[#This Row],[Lower]],testdata4[[#This Row],[Lower]],NA())</f>
        <v>#N/A</v>
      </c>
      <c r="S110" s="19">
        <f>IF(testdata4[[#This Row],[low]]&lt;=testdata4[[#This Row],[STpot]],testdata4[[#This Row],[Upper]],testdata4[[#This Row],[Lower]])</f>
        <v>233.10396265171477</v>
      </c>
      <c r="U110" s="2"/>
      <c r="V110" s="7"/>
      <c r="W110" s="7"/>
      <c r="X110" s="19"/>
      <c r="Y110" t="str">
        <f t="shared" si="1"/>
        <v>ERR</v>
      </c>
    </row>
    <row r="111" spans="1:25" x14ac:dyDescent="0.25">
      <c r="A111" s="5">
        <v>109</v>
      </c>
      <c r="B111" s="2">
        <v>42895</v>
      </c>
      <c r="C111" s="1">
        <v>231.61</v>
      </c>
      <c r="D111" s="1">
        <v>232.48</v>
      </c>
      <c r="E111" s="1">
        <v>229.58</v>
      </c>
      <c r="F111" s="1">
        <v>230.96</v>
      </c>
      <c r="G111" s="1">
        <f>testdata4[[#This Row],[high]]-testdata4[[#This Row],[low]]</f>
        <v>2.8999999999999773</v>
      </c>
      <c r="H111" s="1">
        <f>ABS(testdata4[[#This Row],[high]]-F110)</f>
        <v>1.1599999999999966</v>
      </c>
      <c r="I111" s="1">
        <f>ABS(testdata4[[#This Row],[low]]-F110)</f>
        <v>1.7399999999999807</v>
      </c>
      <c r="J111" s="1">
        <f>MAX(testdata4[[#This Row],[H-L]:[|L-pC|]])</f>
        <v>2.8999999999999773</v>
      </c>
      <c r="K111" s="10">
        <f>(K110*20+testdata4[[#This Row],[TR]])/21</f>
        <v>1.3483789599167881</v>
      </c>
      <c r="L111" s="1">
        <f>testdata4[[#This Row],[close]]+Multiplier*testdata4[[#This Row],[ATR]]</f>
        <v>235.00513687975038</v>
      </c>
      <c r="M111" s="1">
        <f>testdata4[[#This Row],[close]]-Multiplier*testdata4[[#This Row],[ATR]]</f>
        <v>226.91486312024963</v>
      </c>
      <c r="N111" s="1">
        <f>IF(OR(testdata4[[#This Row],[UpperE]]&lt;N110,D110&gt;N110),testdata4[[#This Row],[UpperE]],N110)</f>
        <v>233.10396265171477</v>
      </c>
      <c r="O111" s="1">
        <f>IF(OR(testdata4[[#This Row],[LowerE]]&gt;O110,E110&lt;O110),testdata4[[#This Row],[LowerE]],O110)</f>
        <v>227.62465972633581</v>
      </c>
      <c r="P111" s="7">
        <f>IF(S110=N110,testdata4[[#This Row],[Upper]],testdata4[[#This Row],[Lower]])</f>
        <v>233.10396265171477</v>
      </c>
      <c r="Q111" s="7">
        <f>IF(testdata4[[#This Row],[AtrStop]]=testdata4[[#This Row],[Upper]],testdata4[[#This Row],[Upper]],NA())</f>
        <v>233.10396265171477</v>
      </c>
      <c r="R111" s="7" t="e">
        <f>IF(testdata4[[#This Row],[AtrStop]]=testdata4[[#This Row],[Lower]],testdata4[[#This Row],[Lower]],NA())</f>
        <v>#N/A</v>
      </c>
      <c r="S111" s="19">
        <f>IF(testdata4[[#This Row],[low]]&lt;=testdata4[[#This Row],[STpot]],testdata4[[#This Row],[Upper]],testdata4[[#This Row],[Lower]])</f>
        <v>233.10396265171477</v>
      </c>
      <c r="U111" s="2"/>
      <c r="V111" s="7"/>
      <c r="W111" s="7"/>
      <c r="X111" s="19"/>
      <c r="Y111" t="str">
        <f t="shared" si="1"/>
        <v>ERR</v>
      </c>
    </row>
    <row r="112" spans="1:25" x14ac:dyDescent="0.25">
      <c r="A112" s="5">
        <v>110</v>
      </c>
      <c r="B112" s="2">
        <v>42898</v>
      </c>
      <c r="C112" s="1">
        <v>230.7</v>
      </c>
      <c r="D112" s="1">
        <v>230.97</v>
      </c>
      <c r="E112" s="1">
        <v>229.99</v>
      </c>
      <c r="F112" s="1">
        <v>230.92</v>
      </c>
      <c r="G112" s="1">
        <f>testdata4[[#This Row],[high]]-testdata4[[#This Row],[low]]</f>
        <v>0.97999999999998977</v>
      </c>
      <c r="H112" s="1">
        <f>ABS(testdata4[[#This Row],[high]]-F111)</f>
        <v>9.9999999999909051E-3</v>
      </c>
      <c r="I112" s="1">
        <f>ABS(testdata4[[#This Row],[low]]-F111)</f>
        <v>0.96999999999999886</v>
      </c>
      <c r="J112" s="1">
        <f>MAX(testdata4[[#This Row],[H-L]:[|L-pC|]])</f>
        <v>0.97999999999998977</v>
      </c>
      <c r="K112" s="10">
        <f>(K111*20+testdata4[[#This Row],[TR]])/21</f>
        <v>1.3308371046826548</v>
      </c>
      <c r="L112" s="1">
        <f>testdata4[[#This Row],[close]]+Multiplier*testdata4[[#This Row],[ATR]]</f>
        <v>234.91251131404795</v>
      </c>
      <c r="M112" s="1">
        <f>testdata4[[#This Row],[close]]-Multiplier*testdata4[[#This Row],[ATR]]</f>
        <v>226.92748868595203</v>
      </c>
      <c r="N112" s="1">
        <f>IF(OR(testdata4[[#This Row],[UpperE]]&lt;N111,D111&gt;N111),testdata4[[#This Row],[UpperE]],N111)</f>
        <v>233.10396265171477</v>
      </c>
      <c r="O112" s="1">
        <f>IF(OR(testdata4[[#This Row],[LowerE]]&gt;O111,E111&lt;O111),testdata4[[#This Row],[LowerE]],O111)</f>
        <v>227.62465972633581</v>
      </c>
      <c r="P112" s="7">
        <f>IF(S111=N111,testdata4[[#This Row],[Upper]],testdata4[[#This Row],[Lower]])</f>
        <v>233.10396265171477</v>
      </c>
      <c r="Q112" s="7">
        <f>IF(testdata4[[#This Row],[AtrStop]]=testdata4[[#This Row],[Upper]],testdata4[[#This Row],[Upper]],NA())</f>
        <v>233.10396265171477</v>
      </c>
      <c r="R112" s="7" t="e">
        <f>IF(testdata4[[#This Row],[AtrStop]]=testdata4[[#This Row],[Lower]],testdata4[[#This Row],[Lower]],NA())</f>
        <v>#N/A</v>
      </c>
      <c r="S112" s="19">
        <f>IF(testdata4[[#This Row],[low]]&lt;=testdata4[[#This Row],[STpot]],testdata4[[#This Row],[Upper]],testdata4[[#This Row],[Lower]])</f>
        <v>233.10396265171477</v>
      </c>
      <c r="U112" s="2"/>
      <c r="V112" s="7"/>
      <c r="W112" s="7"/>
      <c r="X112" s="19"/>
      <c r="Y112" t="str">
        <f t="shared" si="1"/>
        <v>ERR</v>
      </c>
    </row>
    <row r="113" spans="1:25" x14ac:dyDescent="0.25">
      <c r="A113" s="5">
        <v>111</v>
      </c>
      <c r="B113" s="2">
        <v>42899</v>
      </c>
      <c r="C113" s="1">
        <v>231.51</v>
      </c>
      <c r="D113" s="1">
        <v>232.1</v>
      </c>
      <c r="E113" s="1">
        <v>231.13</v>
      </c>
      <c r="F113" s="1">
        <v>232.05</v>
      </c>
      <c r="G113" s="1">
        <f>testdata4[[#This Row],[high]]-testdata4[[#This Row],[low]]</f>
        <v>0.96999999999999886</v>
      </c>
      <c r="H113" s="1">
        <f>ABS(testdata4[[#This Row],[high]]-F112)</f>
        <v>1.1800000000000068</v>
      </c>
      <c r="I113" s="1">
        <f>ABS(testdata4[[#This Row],[low]]-F112)</f>
        <v>0.21000000000000796</v>
      </c>
      <c r="J113" s="1">
        <f>MAX(testdata4[[#This Row],[H-L]:[|L-pC|]])</f>
        <v>1.1800000000000068</v>
      </c>
      <c r="K113" s="10">
        <f>(K112*20+testdata4[[#This Row],[TR]])/21</f>
        <v>1.3236543854120524</v>
      </c>
      <c r="L113" s="1">
        <f>testdata4[[#This Row],[close]]+Multiplier*testdata4[[#This Row],[ATR]]</f>
        <v>236.02096315623618</v>
      </c>
      <c r="M113" s="1">
        <f>testdata4[[#This Row],[close]]-Multiplier*testdata4[[#This Row],[ATR]]</f>
        <v>228.07903684376384</v>
      </c>
      <c r="N113" s="1">
        <f>IF(OR(testdata4[[#This Row],[UpperE]]&lt;N112,D112&gt;N112),testdata4[[#This Row],[UpperE]],N112)</f>
        <v>233.10396265171477</v>
      </c>
      <c r="O113" s="1">
        <f>IF(OR(testdata4[[#This Row],[LowerE]]&gt;O112,E112&lt;O112),testdata4[[#This Row],[LowerE]],O112)</f>
        <v>228.07903684376384</v>
      </c>
      <c r="P113" s="7">
        <f>IF(S112=N112,testdata4[[#This Row],[Upper]],testdata4[[#This Row],[Lower]])</f>
        <v>233.10396265171477</v>
      </c>
      <c r="Q113" s="7">
        <f>IF(testdata4[[#This Row],[AtrStop]]=testdata4[[#This Row],[Upper]],testdata4[[#This Row],[Upper]],NA())</f>
        <v>233.10396265171477</v>
      </c>
      <c r="R113" s="7" t="e">
        <f>IF(testdata4[[#This Row],[AtrStop]]=testdata4[[#This Row],[Lower]],testdata4[[#This Row],[Lower]],NA())</f>
        <v>#N/A</v>
      </c>
      <c r="S113" s="19">
        <f>IF(testdata4[[#This Row],[low]]&lt;=testdata4[[#This Row],[STpot]],testdata4[[#This Row],[Upper]],testdata4[[#This Row],[Lower]])</f>
        <v>233.10396265171477</v>
      </c>
      <c r="U113" s="2"/>
      <c r="V113" s="7"/>
      <c r="W113" s="7"/>
      <c r="X113" s="19"/>
      <c r="Y113" t="str">
        <f t="shared" si="1"/>
        <v>ERR</v>
      </c>
    </row>
    <row r="114" spans="1:25" x14ac:dyDescent="0.25">
      <c r="A114" s="5">
        <v>112</v>
      </c>
      <c r="B114" s="2">
        <v>42900</v>
      </c>
      <c r="C114" s="1">
        <v>232.34</v>
      </c>
      <c r="D114" s="1">
        <v>232.35</v>
      </c>
      <c r="E114" s="1">
        <v>230.85</v>
      </c>
      <c r="F114" s="1">
        <v>231.75</v>
      </c>
      <c r="G114" s="1">
        <f>testdata4[[#This Row],[high]]-testdata4[[#This Row],[low]]</f>
        <v>1.5</v>
      </c>
      <c r="H114" s="1">
        <f>ABS(testdata4[[#This Row],[high]]-F113)</f>
        <v>0.29999999999998295</v>
      </c>
      <c r="I114" s="1">
        <f>ABS(testdata4[[#This Row],[low]]-F113)</f>
        <v>1.2000000000000171</v>
      </c>
      <c r="J114" s="1">
        <f>MAX(testdata4[[#This Row],[H-L]:[|L-pC|]])</f>
        <v>1.5</v>
      </c>
      <c r="K114" s="10">
        <f>(K113*20+testdata4[[#This Row],[TR]])/21</f>
        <v>1.332051795630526</v>
      </c>
      <c r="L114" s="1">
        <f>testdata4[[#This Row],[close]]+Multiplier*testdata4[[#This Row],[ATR]]</f>
        <v>235.74615538689159</v>
      </c>
      <c r="M114" s="1">
        <f>testdata4[[#This Row],[close]]-Multiplier*testdata4[[#This Row],[ATR]]</f>
        <v>227.75384461310841</v>
      </c>
      <c r="N114" s="1">
        <f>IF(OR(testdata4[[#This Row],[UpperE]]&lt;N113,D113&gt;N113),testdata4[[#This Row],[UpperE]],N113)</f>
        <v>233.10396265171477</v>
      </c>
      <c r="O114" s="1">
        <f>IF(OR(testdata4[[#This Row],[LowerE]]&gt;O113,E113&lt;O113),testdata4[[#This Row],[LowerE]],O113)</f>
        <v>228.07903684376384</v>
      </c>
      <c r="P114" s="7">
        <f>IF(S113=N113,testdata4[[#This Row],[Upper]],testdata4[[#This Row],[Lower]])</f>
        <v>233.10396265171477</v>
      </c>
      <c r="Q114" s="7">
        <f>IF(testdata4[[#This Row],[AtrStop]]=testdata4[[#This Row],[Upper]],testdata4[[#This Row],[Upper]],NA())</f>
        <v>233.10396265171477</v>
      </c>
      <c r="R114" s="7" t="e">
        <f>IF(testdata4[[#This Row],[AtrStop]]=testdata4[[#This Row],[Lower]],testdata4[[#This Row],[Lower]],NA())</f>
        <v>#N/A</v>
      </c>
      <c r="S114" s="19">
        <f>IF(testdata4[[#This Row],[low]]&lt;=testdata4[[#This Row],[STpot]],testdata4[[#This Row],[Upper]],testdata4[[#This Row],[Lower]])</f>
        <v>233.10396265171477</v>
      </c>
      <c r="U114" s="2"/>
      <c r="V114" s="7"/>
      <c r="W114" s="7"/>
      <c r="X114" s="19"/>
      <c r="Y114" t="str">
        <f t="shared" si="1"/>
        <v>ERR</v>
      </c>
    </row>
    <row r="115" spans="1:25" x14ac:dyDescent="0.25">
      <c r="A115" s="5">
        <v>113</v>
      </c>
      <c r="B115" s="2">
        <v>42901</v>
      </c>
      <c r="C115" s="1">
        <v>230.27</v>
      </c>
      <c r="D115" s="1">
        <v>231.44</v>
      </c>
      <c r="E115" s="1">
        <v>229.97</v>
      </c>
      <c r="F115" s="1">
        <v>231.31</v>
      </c>
      <c r="G115" s="1">
        <f>testdata4[[#This Row],[high]]-testdata4[[#This Row],[low]]</f>
        <v>1.4699999999999989</v>
      </c>
      <c r="H115" s="1">
        <f>ABS(testdata4[[#This Row],[high]]-F114)</f>
        <v>0.31000000000000227</v>
      </c>
      <c r="I115" s="1">
        <f>ABS(testdata4[[#This Row],[low]]-F114)</f>
        <v>1.7800000000000011</v>
      </c>
      <c r="J115" s="1">
        <f>MAX(testdata4[[#This Row],[H-L]:[|L-pC|]])</f>
        <v>1.7800000000000011</v>
      </c>
      <c r="K115" s="10">
        <f>(K114*20+testdata4[[#This Row],[TR]])/21</f>
        <v>1.353382662505263</v>
      </c>
      <c r="L115" s="1">
        <f>testdata4[[#This Row],[close]]+Multiplier*testdata4[[#This Row],[ATR]]</f>
        <v>235.37014798751579</v>
      </c>
      <c r="M115" s="1">
        <f>testdata4[[#This Row],[close]]-Multiplier*testdata4[[#This Row],[ATR]]</f>
        <v>227.24985201248421</v>
      </c>
      <c r="N115" s="1">
        <f>IF(OR(testdata4[[#This Row],[UpperE]]&lt;N114,D114&gt;N114),testdata4[[#This Row],[UpperE]],N114)</f>
        <v>233.10396265171477</v>
      </c>
      <c r="O115" s="1">
        <f>IF(OR(testdata4[[#This Row],[LowerE]]&gt;O114,E114&lt;O114),testdata4[[#This Row],[LowerE]],O114)</f>
        <v>228.07903684376384</v>
      </c>
      <c r="P115" s="7">
        <f>IF(S114=N114,testdata4[[#This Row],[Upper]],testdata4[[#This Row],[Lower]])</f>
        <v>233.10396265171477</v>
      </c>
      <c r="Q115" s="7">
        <f>IF(testdata4[[#This Row],[AtrStop]]=testdata4[[#This Row],[Upper]],testdata4[[#This Row],[Upper]],NA())</f>
        <v>233.10396265171477</v>
      </c>
      <c r="R115" s="7" t="e">
        <f>IF(testdata4[[#This Row],[AtrStop]]=testdata4[[#This Row],[Lower]],testdata4[[#This Row],[Lower]],NA())</f>
        <v>#N/A</v>
      </c>
      <c r="S115" s="19">
        <f>IF(testdata4[[#This Row],[low]]&lt;=testdata4[[#This Row],[STpot]],testdata4[[#This Row],[Upper]],testdata4[[#This Row],[Lower]])</f>
        <v>233.10396265171477</v>
      </c>
      <c r="U115" s="2"/>
      <c r="V115" s="7"/>
      <c r="W115" s="7"/>
      <c r="X115" s="19"/>
      <c r="Y115" t="str">
        <f t="shared" si="1"/>
        <v>ERR</v>
      </c>
    </row>
    <row r="116" spans="1:25" x14ac:dyDescent="0.25">
      <c r="A116" s="5">
        <v>114</v>
      </c>
      <c r="B116" s="2">
        <v>42902</v>
      </c>
      <c r="C116" s="1">
        <v>231.48</v>
      </c>
      <c r="D116" s="1">
        <v>231.54</v>
      </c>
      <c r="E116" s="1">
        <v>230.4</v>
      </c>
      <c r="F116" s="1">
        <v>231.36</v>
      </c>
      <c r="G116" s="1">
        <f>testdata4[[#This Row],[high]]-testdata4[[#This Row],[low]]</f>
        <v>1.1399999999999864</v>
      </c>
      <c r="H116" s="1">
        <f>ABS(testdata4[[#This Row],[high]]-F115)</f>
        <v>0.22999999999998977</v>
      </c>
      <c r="I116" s="1">
        <f>ABS(testdata4[[#This Row],[low]]-F115)</f>
        <v>0.90999999999999659</v>
      </c>
      <c r="J116" s="1">
        <f>MAX(testdata4[[#This Row],[H-L]:[|L-pC|]])</f>
        <v>1.1399999999999864</v>
      </c>
      <c r="K116" s="10">
        <f>(K115*20+testdata4[[#This Row],[TR]])/21</f>
        <v>1.343221583338345</v>
      </c>
      <c r="L116" s="1">
        <f>testdata4[[#This Row],[close]]+Multiplier*testdata4[[#This Row],[ATR]]</f>
        <v>235.38966475001504</v>
      </c>
      <c r="M116" s="1">
        <f>testdata4[[#This Row],[close]]-Multiplier*testdata4[[#This Row],[ATR]]</f>
        <v>227.33033524998498</v>
      </c>
      <c r="N116" s="1">
        <f>IF(OR(testdata4[[#This Row],[UpperE]]&lt;N115,D115&gt;N115),testdata4[[#This Row],[UpperE]],N115)</f>
        <v>233.10396265171477</v>
      </c>
      <c r="O116" s="1">
        <f>IF(OR(testdata4[[#This Row],[LowerE]]&gt;O115,E115&lt;O115),testdata4[[#This Row],[LowerE]],O115)</f>
        <v>228.07903684376384</v>
      </c>
      <c r="P116" s="7">
        <f>IF(S115=N115,testdata4[[#This Row],[Upper]],testdata4[[#This Row],[Lower]])</f>
        <v>233.10396265171477</v>
      </c>
      <c r="Q116" s="7">
        <f>IF(testdata4[[#This Row],[AtrStop]]=testdata4[[#This Row],[Upper]],testdata4[[#This Row],[Upper]],NA())</f>
        <v>233.10396265171477</v>
      </c>
      <c r="R116" s="7" t="e">
        <f>IF(testdata4[[#This Row],[AtrStop]]=testdata4[[#This Row],[Lower]],testdata4[[#This Row],[Lower]],NA())</f>
        <v>#N/A</v>
      </c>
      <c r="S116" s="19">
        <f>IF(testdata4[[#This Row],[low]]&lt;=testdata4[[#This Row],[STpot]],testdata4[[#This Row],[Upper]],testdata4[[#This Row],[Lower]])</f>
        <v>233.10396265171477</v>
      </c>
      <c r="U116" s="2"/>
      <c r="V116" s="7"/>
      <c r="W116" s="7"/>
      <c r="X116" s="19"/>
      <c r="Y116" t="str">
        <f t="shared" si="1"/>
        <v>ERR</v>
      </c>
    </row>
    <row r="117" spans="1:25" x14ac:dyDescent="0.25">
      <c r="A117" s="5">
        <v>115</v>
      </c>
      <c r="B117" s="2">
        <v>42905</v>
      </c>
      <c r="C117" s="1">
        <v>232.26</v>
      </c>
      <c r="D117" s="1">
        <v>233.35</v>
      </c>
      <c r="E117" s="1">
        <v>232.16</v>
      </c>
      <c r="F117" s="1">
        <v>233.28</v>
      </c>
      <c r="G117" s="1">
        <f>testdata4[[#This Row],[high]]-testdata4[[#This Row],[low]]</f>
        <v>1.1899999999999977</v>
      </c>
      <c r="H117" s="1">
        <f>ABS(testdata4[[#This Row],[high]]-F116)</f>
        <v>1.9899999999999807</v>
      </c>
      <c r="I117" s="1">
        <f>ABS(testdata4[[#This Row],[low]]-F116)</f>
        <v>0.79999999999998295</v>
      </c>
      <c r="J117" s="1">
        <f>MAX(testdata4[[#This Row],[H-L]:[|L-pC|]])</f>
        <v>1.9899999999999807</v>
      </c>
      <c r="K117" s="10">
        <f>(K116*20+testdata4[[#This Row],[TR]])/21</f>
        <v>1.3740205555603275</v>
      </c>
      <c r="L117" s="1">
        <f>testdata4[[#This Row],[close]]+Multiplier*testdata4[[#This Row],[ATR]]</f>
        <v>237.40206166668099</v>
      </c>
      <c r="M117" s="1">
        <f>testdata4[[#This Row],[close]]-Multiplier*testdata4[[#This Row],[ATR]]</f>
        <v>229.15793833331901</v>
      </c>
      <c r="N117" s="1">
        <f>IF(OR(testdata4[[#This Row],[UpperE]]&lt;N116,D116&gt;N116),testdata4[[#This Row],[UpperE]],N116)</f>
        <v>233.10396265171477</v>
      </c>
      <c r="O117" s="1">
        <f>IF(OR(testdata4[[#This Row],[LowerE]]&gt;O116,E116&lt;O116),testdata4[[#This Row],[LowerE]],O116)</f>
        <v>229.15793833331901</v>
      </c>
      <c r="P117" s="7">
        <f>IF(S116=N116,testdata4[[#This Row],[Upper]],testdata4[[#This Row],[Lower]])</f>
        <v>233.10396265171477</v>
      </c>
      <c r="Q117" s="7">
        <f>IF(testdata4[[#This Row],[AtrStop]]=testdata4[[#This Row],[Upper]],testdata4[[#This Row],[Upper]],NA())</f>
        <v>233.10396265171477</v>
      </c>
      <c r="R117" s="7" t="e">
        <f>IF(testdata4[[#This Row],[AtrStop]]=testdata4[[#This Row],[Lower]],testdata4[[#This Row],[Lower]],NA())</f>
        <v>#N/A</v>
      </c>
      <c r="S117" s="19">
        <f>IF(testdata4[[#This Row],[low]]&lt;=testdata4[[#This Row],[STpot]],testdata4[[#This Row],[Upper]],testdata4[[#This Row],[Lower]])</f>
        <v>233.10396265171477</v>
      </c>
      <c r="U117" s="2"/>
      <c r="V117" s="7"/>
      <c r="W117" s="7"/>
      <c r="X117" s="19"/>
      <c r="Y117" t="str">
        <f t="shared" si="1"/>
        <v>ERR</v>
      </c>
    </row>
    <row r="118" spans="1:25" x14ac:dyDescent="0.25">
      <c r="A118" s="5">
        <v>116</v>
      </c>
      <c r="B118" s="2">
        <v>42906</v>
      </c>
      <c r="C118" s="1">
        <v>232.89</v>
      </c>
      <c r="D118" s="1">
        <v>232.9</v>
      </c>
      <c r="E118" s="1">
        <v>231.69</v>
      </c>
      <c r="F118" s="1">
        <v>231.71</v>
      </c>
      <c r="G118" s="1">
        <f>testdata4[[#This Row],[high]]-testdata4[[#This Row],[low]]</f>
        <v>1.210000000000008</v>
      </c>
      <c r="H118" s="1">
        <f>ABS(testdata4[[#This Row],[high]]-F117)</f>
        <v>0.37999999999999545</v>
      </c>
      <c r="I118" s="1">
        <f>ABS(testdata4[[#This Row],[low]]-F117)</f>
        <v>1.5900000000000034</v>
      </c>
      <c r="J118" s="1">
        <f>MAX(testdata4[[#This Row],[H-L]:[|L-pC|]])</f>
        <v>1.5900000000000034</v>
      </c>
      <c r="K118" s="10">
        <f>(K117*20+testdata4[[#This Row],[TR]])/21</f>
        <v>1.3843052910098359</v>
      </c>
      <c r="L118" s="1">
        <f>testdata4[[#This Row],[close]]+Multiplier*testdata4[[#This Row],[ATR]]</f>
        <v>235.86291587302952</v>
      </c>
      <c r="M118" s="1">
        <f>testdata4[[#This Row],[close]]-Multiplier*testdata4[[#This Row],[ATR]]</f>
        <v>227.55708412697049</v>
      </c>
      <c r="N118" s="1">
        <f>IF(OR(testdata4[[#This Row],[UpperE]]&lt;N117,D117&gt;N117),testdata4[[#This Row],[UpperE]],N117)</f>
        <v>235.86291587302952</v>
      </c>
      <c r="O118" s="1">
        <f>IF(OR(testdata4[[#This Row],[LowerE]]&gt;O117,E117&lt;O117),testdata4[[#This Row],[LowerE]],O117)</f>
        <v>229.15793833331901</v>
      </c>
      <c r="P118" s="7">
        <f>IF(S117=N117,testdata4[[#This Row],[Upper]],testdata4[[#This Row],[Lower]])</f>
        <v>235.86291587302952</v>
      </c>
      <c r="Q118" s="7">
        <f>IF(testdata4[[#This Row],[AtrStop]]=testdata4[[#This Row],[Upper]],testdata4[[#This Row],[Upper]],NA())</f>
        <v>235.86291587302952</v>
      </c>
      <c r="R118" s="7" t="e">
        <f>IF(testdata4[[#This Row],[AtrStop]]=testdata4[[#This Row],[Lower]],testdata4[[#This Row],[Lower]],NA())</f>
        <v>#N/A</v>
      </c>
      <c r="S118" s="19">
        <f>IF(testdata4[[#This Row],[low]]&lt;=testdata4[[#This Row],[STpot]],testdata4[[#This Row],[Upper]],testdata4[[#This Row],[Lower]])</f>
        <v>235.86291587302952</v>
      </c>
      <c r="U118" s="2"/>
      <c r="V118" s="7"/>
      <c r="W118" s="7"/>
      <c r="X118" s="19"/>
      <c r="Y118" t="str">
        <f t="shared" si="1"/>
        <v>ERR</v>
      </c>
    </row>
    <row r="119" spans="1:25" x14ac:dyDescent="0.25">
      <c r="A119" s="5">
        <v>117</v>
      </c>
      <c r="B119" s="2">
        <v>42907</v>
      </c>
      <c r="C119" s="1">
        <v>232.1</v>
      </c>
      <c r="D119" s="1">
        <v>232.26</v>
      </c>
      <c r="E119" s="1">
        <v>231.14</v>
      </c>
      <c r="F119" s="1">
        <v>231.65</v>
      </c>
      <c r="G119" s="1">
        <f>testdata4[[#This Row],[high]]-testdata4[[#This Row],[low]]</f>
        <v>1.1200000000000045</v>
      </c>
      <c r="H119" s="1">
        <f>ABS(testdata4[[#This Row],[high]]-F118)</f>
        <v>0.54999999999998295</v>
      </c>
      <c r="I119" s="1">
        <f>ABS(testdata4[[#This Row],[low]]-F118)</f>
        <v>0.5700000000000216</v>
      </c>
      <c r="J119" s="1">
        <f>MAX(testdata4[[#This Row],[H-L]:[|L-pC|]])</f>
        <v>1.1200000000000045</v>
      </c>
      <c r="K119" s="10">
        <f>(K118*20+testdata4[[#This Row],[TR]])/21</f>
        <v>1.3717193247712725</v>
      </c>
      <c r="L119" s="1">
        <f>testdata4[[#This Row],[close]]+Multiplier*testdata4[[#This Row],[ATR]]</f>
        <v>235.76515797431381</v>
      </c>
      <c r="M119" s="1">
        <f>testdata4[[#This Row],[close]]-Multiplier*testdata4[[#This Row],[ATR]]</f>
        <v>227.5348420256862</v>
      </c>
      <c r="N119" s="1">
        <f>IF(OR(testdata4[[#This Row],[UpperE]]&lt;N118,D118&gt;N118),testdata4[[#This Row],[UpperE]],N118)</f>
        <v>235.76515797431381</v>
      </c>
      <c r="O119" s="1">
        <f>IF(OR(testdata4[[#This Row],[LowerE]]&gt;O118,E118&lt;O118),testdata4[[#This Row],[LowerE]],O118)</f>
        <v>229.15793833331901</v>
      </c>
      <c r="P119" s="7">
        <f>IF(S118=N118,testdata4[[#This Row],[Upper]],testdata4[[#This Row],[Lower]])</f>
        <v>235.76515797431381</v>
      </c>
      <c r="Q119" s="7">
        <f>IF(testdata4[[#This Row],[AtrStop]]=testdata4[[#This Row],[Upper]],testdata4[[#This Row],[Upper]],NA())</f>
        <v>235.76515797431381</v>
      </c>
      <c r="R119" s="7" t="e">
        <f>IF(testdata4[[#This Row],[AtrStop]]=testdata4[[#This Row],[Lower]],testdata4[[#This Row],[Lower]],NA())</f>
        <v>#N/A</v>
      </c>
      <c r="S119" s="19">
        <f>IF(testdata4[[#This Row],[low]]&lt;=testdata4[[#This Row],[STpot]],testdata4[[#This Row],[Upper]],testdata4[[#This Row],[Lower]])</f>
        <v>235.76515797431381</v>
      </c>
      <c r="U119" s="2"/>
      <c r="V119" s="7"/>
      <c r="W119" s="7"/>
      <c r="X119" s="19"/>
      <c r="Y119" t="str">
        <f t="shared" si="1"/>
        <v>ERR</v>
      </c>
    </row>
    <row r="120" spans="1:25" x14ac:dyDescent="0.25">
      <c r="A120" s="5">
        <v>118</v>
      </c>
      <c r="B120" s="2">
        <v>42908</v>
      </c>
      <c r="C120" s="1">
        <v>231.66</v>
      </c>
      <c r="D120" s="1">
        <v>232.21</v>
      </c>
      <c r="E120" s="1">
        <v>231.36</v>
      </c>
      <c r="F120" s="1">
        <v>231.55</v>
      </c>
      <c r="G120" s="1">
        <f>testdata4[[#This Row],[high]]-testdata4[[#This Row],[low]]</f>
        <v>0.84999999999999432</v>
      </c>
      <c r="H120" s="1">
        <f>ABS(testdata4[[#This Row],[high]]-F119)</f>
        <v>0.56000000000000227</v>
      </c>
      <c r="I120" s="1">
        <f>ABS(testdata4[[#This Row],[low]]-F119)</f>
        <v>0.28999999999999204</v>
      </c>
      <c r="J120" s="1">
        <f>MAX(testdata4[[#This Row],[H-L]:[|L-pC|]])</f>
        <v>0.84999999999999432</v>
      </c>
      <c r="K120" s="10">
        <f>(K119*20+testdata4[[#This Row],[TR]])/21</f>
        <v>1.3468755474012117</v>
      </c>
      <c r="L120" s="1">
        <f>testdata4[[#This Row],[close]]+Multiplier*testdata4[[#This Row],[ATR]]</f>
        <v>235.59062664220366</v>
      </c>
      <c r="M120" s="1">
        <f>testdata4[[#This Row],[close]]-Multiplier*testdata4[[#This Row],[ATR]]</f>
        <v>227.50937335779636</v>
      </c>
      <c r="N120" s="1">
        <f>IF(OR(testdata4[[#This Row],[UpperE]]&lt;N119,D119&gt;N119),testdata4[[#This Row],[UpperE]],N119)</f>
        <v>235.59062664220366</v>
      </c>
      <c r="O120" s="1">
        <f>IF(OR(testdata4[[#This Row],[LowerE]]&gt;O119,E119&lt;O119),testdata4[[#This Row],[LowerE]],O119)</f>
        <v>229.15793833331901</v>
      </c>
      <c r="P120" s="7">
        <f>IF(S119=N119,testdata4[[#This Row],[Upper]],testdata4[[#This Row],[Lower]])</f>
        <v>235.59062664220366</v>
      </c>
      <c r="Q120" s="7">
        <f>IF(testdata4[[#This Row],[AtrStop]]=testdata4[[#This Row],[Upper]],testdata4[[#This Row],[Upper]],NA())</f>
        <v>235.59062664220366</v>
      </c>
      <c r="R120" s="7" t="e">
        <f>IF(testdata4[[#This Row],[AtrStop]]=testdata4[[#This Row],[Lower]],testdata4[[#This Row],[Lower]],NA())</f>
        <v>#N/A</v>
      </c>
      <c r="S120" s="19">
        <f>IF(testdata4[[#This Row],[low]]&lt;=testdata4[[#This Row],[STpot]],testdata4[[#This Row],[Upper]],testdata4[[#This Row],[Lower]])</f>
        <v>235.59062664220366</v>
      </c>
      <c r="U120" s="2"/>
      <c r="V120" s="7"/>
      <c r="W120" s="7"/>
      <c r="X120" s="19"/>
      <c r="Y120" t="str">
        <f t="shared" si="1"/>
        <v>ERR</v>
      </c>
    </row>
    <row r="121" spans="1:25" x14ac:dyDescent="0.25">
      <c r="A121" s="5">
        <v>119</v>
      </c>
      <c r="B121" s="2">
        <v>42909</v>
      </c>
      <c r="C121" s="1">
        <v>231.61</v>
      </c>
      <c r="D121" s="1">
        <v>232.19</v>
      </c>
      <c r="E121" s="1">
        <v>231.19</v>
      </c>
      <c r="F121" s="1">
        <v>231.82</v>
      </c>
      <c r="G121" s="1">
        <f>testdata4[[#This Row],[high]]-testdata4[[#This Row],[low]]</f>
        <v>1</v>
      </c>
      <c r="H121" s="1">
        <f>ABS(testdata4[[#This Row],[high]]-F120)</f>
        <v>0.63999999999998636</v>
      </c>
      <c r="I121" s="1">
        <f>ABS(testdata4[[#This Row],[low]]-F120)</f>
        <v>0.36000000000001364</v>
      </c>
      <c r="J121" s="1">
        <f>MAX(testdata4[[#This Row],[H-L]:[|L-pC|]])</f>
        <v>1</v>
      </c>
      <c r="K121" s="10">
        <f>(K120*20+testdata4[[#This Row],[TR]])/21</f>
        <v>1.3303576641916302</v>
      </c>
      <c r="L121" s="1">
        <f>testdata4[[#This Row],[close]]+Multiplier*testdata4[[#This Row],[ATR]]</f>
        <v>235.81107299257488</v>
      </c>
      <c r="M121" s="1">
        <f>testdata4[[#This Row],[close]]-Multiplier*testdata4[[#This Row],[ATR]]</f>
        <v>227.82892700742511</v>
      </c>
      <c r="N121" s="1">
        <f>IF(OR(testdata4[[#This Row],[UpperE]]&lt;N120,D120&gt;N120),testdata4[[#This Row],[UpperE]],N120)</f>
        <v>235.59062664220366</v>
      </c>
      <c r="O121" s="1">
        <f>IF(OR(testdata4[[#This Row],[LowerE]]&gt;O120,E120&lt;O120),testdata4[[#This Row],[LowerE]],O120)</f>
        <v>229.15793833331901</v>
      </c>
      <c r="P121" s="7">
        <f>IF(S120=N120,testdata4[[#This Row],[Upper]],testdata4[[#This Row],[Lower]])</f>
        <v>235.59062664220366</v>
      </c>
      <c r="Q121" s="7">
        <f>IF(testdata4[[#This Row],[AtrStop]]=testdata4[[#This Row],[Upper]],testdata4[[#This Row],[Upper]],NA())</f>
        <v>235.59062664220366</v>
      </c>
      <c r="R121" s="7" t="e">
        <f>IF(testdata4[[#This Row],[AtrStop]]=testdata4[[#This Row],[Lower]],testdata4[[#This Row],[Lower]],NA())</f>
        <v>#N/A</v>
      </c>
      <c r="S121" s="19">
        <f>IF(testdata4[[#This Row],[low]]&lt;=testdata4[[#This Row],[STpot]],testdata4[[#This Row],[Upper]],testdata4[[#This Row],[Lower]])</f>
        <v>235.59062664220366</v>
      </c>
      <c r="U121" s="2"/>
      <c r="V121" s="7"/>
      <c r="W121" s="7"/>
      <c r="X121" s="19"/>
      <c r="Y121" t="str">
        <f t="shared" si="1"/>
        <v>ERR</v>
      </c>
    </row>
    <row r="122" spans="1:25" x14ac:dyDescent="0.25">
      <c r="A122" s="5">
        <v>120</v>
      </c>
      <c r="B122" s="2">
        <v>42912</v>
      </c>
      <c r="C122" s="1">
        <v>232.56</v>
      </c>
      <c r="D122" s="1">
        <v>233.02</v>
      </c>
      <c r="E122" s="1">
        <v>231.74</v>
      </c>
      <c r="F122" s="1">
        <v>231.98</v>
      </c>
      <c r="G122" s="1">
        <f>testdata4[[#This Row],[high]]-testdata4[[#This Row],[low]]</f>
        <v>1.2800000000000011</v>
      </c>
      <c r="H122" s="1">
        <f>ABS(testdata4[[#This Row],[high]]-F121)</f>
        <v>1.2000000000000171</v>
      </c>
      <c r="I122" s="1">
        <f>ABS(testdata4[[#This Row],[low]]-F121)</f>
        <v>7.9999999999984084E-2</v>
      </c>
      <c r="J122" s="1">
        <f>MAX(testdata4[[#This Row],[H-L]:[|L-pC|]])</f>
        <v>1.2800000000000011</v>
      </c>
      <c r="K122" s="10">
        <f>(K121*20+testdata4[[#This Row],[TR]])/21</f>
        <v>1.3279596801825049</v>
      </c>
      <c r="L122" s="1">
        <f>testdata4[[#This Row],[close]]+Multiplier*testdata4[[#This Row],[ATR]]</f>
        <v>235.96387904054751</v>
      </c>
      <c r="M122" s="1">
        <f>testdata4[[#This Row],[close]]-Multiplier*testdata4[[#This Row],[ATR]]</f>
        <v>227.99612095945247</v>
      </c>
      <c r="N122" s="1">
        <f>IF(OR(testdata4[[#This Row],[UpperE]]&lt;N121,D121&gt;N121),testdata4[[#This Row],[UpperE]],N121)</f>
        <v>235.59062664220366</v>
      </c>
      <c r="O122" s="1">
        <f>IF(OR(testdata4[[#This Row],[LowerE]]&gt;O121,E121&lt;O121),testdata4[[#This Row],[LowerE]],O121)</f>
        <v>229.15793833331901</v>
      </c>
      <c r="P122" s="7">
        <f>IF(S121=N121,testdata4[[#This Row],[Upper]],testdata4[[#This Row],[Lower]])</f>
        <v>235.59062664220366</v>
      </c>
      <c r="Q122" s="7">
        <f>IF(testdata4[[#This Row],[AtrStop]]=testdata4[[#This Row],[Upper]],testdata4[[#This Row],[Upper]],NA())</f>
        <v>235.59062664220366</v>
      </c>
      <c r="R122" s="7" t="e">
        <f>IF(testdata4[[#This Row],[AtrStop]]=testdata4[[#This Row],[Lower]],testdata4[[#This Row],[Lower]],NA())</f>
        <v>#N/A</v>
      </c>
      <c r="S122" s="19">
        <f>IF(testdata4[[#This Row],[low]]&lt;=testdata4[[#This Row],[STpot]],testdata4[[#This Row],[Upper]],testdata4[[#This Row],[Lower]])</f>
        <v>235.59062664220366</v>
      </c>
      <c r="U122" s="2"/>
      <c r="V122" s="7"/>
      <c r="W122" s="7"/>
      <c r="X122" s="19"/>
      <c r="Y122" t="str">
        <f t="shared" si="1"/>
        <v>ERR</v>
      </c>
    </row>
    <row r="123" spans="1:25" x14ac:dyDescent="0.25">
      <c r="A123" s="5">
        <v>121</v>
      </c>
      <c r="B123" s="2">
        <v>42913</v>
      </c>
      <c r="C123" s="1">
        <v>231.74</v>
      </c>
      <c r="D123" s="1">
        <v>232.06</v>
      </c>
      <c r="E123" s="1">
        <v>230.09</v>
      </c>
      <c r="F123" s="1">
        <v>230.11</v>
      </c>
      <c r="G123" s="1">
        <f>testdata4[[#This Row],[high]]-testdata4[[#This Row],[low]]</f>
        <v>1.9699999999999989</v>
      </c>
      <c r="H123" s="1">
        <f>ABS(testdata4[[#This Row],[high]]-F122)</f>
        <v>8.0000000000012506E-2</v>
      </c>
      <c r="I123" s="1">
        <f>ABS(testdata4[[#This Row],[low]]-F122)</f>
        <v>1.8899999999999864</v>
      </c>
      <c r="J123" s="1">
        <f>MAX(testdata4[[#This Row],[H-L]:[|L-pC|]])</f>
        <v>1.9699999999999989</v>
      </c>
      <c r="K123" s="10">
        <f>(K122*20+testdata4[[#This Row],[TR]])/21</f>
        <v>1.3585330287452426</v>
      </c>
      <c r="L123" s="1">
        <f>testdata4[[#This Row],[close]]+Multiplier*testdata4[[#This Row],[ATR]]</f>
        <v>234.18559908623575</v>
      </c>
      <c r="M123" s="1">
        <f>testdata4[[#This Row],[close]]-Multiplier*testdata4[[#This Row],[ATR]]</f>
        <v>226.03440091376427</v>
      </c>
      <c r="N123" s="1">
        <f>IF(OR(testdata4[[#This Row],[UpperE]]&lt;N122,D122&gt;N122),testdata4[[#This Row],[UpperE]],N122)</f>
        <v>234.18559908623575</v>
      </c>
      <c r="O123" s="1">
        <f>IF(OR(testdata4[[#This Row],[LowerE]]&gt;O122,E122&lt;O122),testdata4[[#This Row],[LowerE]],O122)</f>
        <v>229.15793833331901</v>
      </c>
      <c r="P123" s="7">
        <f>IF(S122=N122,testdata4[[#This Row],[Upper]],testdata4[[#This Row],[Lower]])</f>
        <v>234.18559908623575</v>
      </c>
      <c r="Q123" s="7">
        <f>IF(testdata4[[#This Row],[AtrStop]]=testdata4[[#This Row],[Upper]],testdata4[[#This Row],[Upper]],NA())</f>
        <v>234.18559908623575</v>
      </c>
      <c r="R123" s="7" t="e">
        <f>IF(testdata4[[#This Row],[AtrStop]]=testdata4[[#This Row],[Lower]],testdata4[[#This Row],[Lower]],NA())</f>
        <v>#N/A</v>
      </c>
      <c r="S123" s="19">
        <f>IF(testdata4[[#This Row],[low]]&lt;=testdata4[[#This Row],[STpot]],testdata4[[#This Row],[Upper]],testdata4[[#This Row],[Lower]])</f>
        <v>234.18559908623575</v>
      </c>
      <c r="U123" s="2"/>
      <c r="V123" s="7"/>
      <c r="W123" s="7"/>
      <c r="X123" s="19"/>
      <c r="Y123" t="str">
        <f t="shared" si="1"/>
        <v>ERR</v>
      </c>
    </row>
    <row r="124" spans="1:25" x14ac:dyDescent="0.25">
      <c r="A124" s="5">
        <v>122</v>
      </c>
      <c r="B124" s="2">
        <v>42914</v>
      </c>
      <c r="C124" s="1">
        <v>231.22</v>
      </c>
      <c r="D124" s="1">
        <v>232.38</v>
      </c>
      <c r="E124" s="1">
        <v>230.97</v>
      </c>
      <c r="F124" s="1">
        <v>232.17</v>
      </c>
      <c r="G124" s="1">
        <f>testdata4[[#This Row],[high]]-testdata4[[#This Row],[low]]</f>
        <v>1.4099999999999966</v>
      </c>
      <c r="H124" s="1">
        <f>ABS(testdata4[[#This Row],[high]]-F123)</f>
        <v>2.2699999999999818</v>
      </c>
      <c r="I124" s="1">
        <f>ABS(testdata4[[#This Row],[low]]-F123)</f>
        <v>0.85999999999998522</v>
      </c>
      <c r="J124" s="1">
        <f>MAX(testdata4[[#This Row],[H-L]:[|L-pC|]])</f>
        <v>2.2699999999999818</v>
      </c>
      <c r="K124" s="10">
        <f>(K123*20+testdata4[[#This Row],[TR]])/21</f>
        <v>1.4019362178526111</v>
      </c>
      <c r="L124" s="1">
        <f>testdata4[[#This Row],[close]]+Multiplier*testdata4[[#This Row],[ATR]]</f>
        <v>236.37580865355781</v>
      </c>
      <c r="M124" s="1">
        <f>testdata4[[#This Row],[close]]-Multiplier*testdata4[[#This Row],[ATR]]</f>
        <v>227.96419134644216</v>
      </c>
      <c r="N124" s="1">
        <f>IF(OR(testdata4[[#This Row],[UpperE]]&lt;N123,D123&gt;N123),testdata4[[#This Row],[UpperE]],N123)</f>
        <v>234.18559908623575</v>
      </c>
      <c r="O124" s="1">
        <f>IF(OR(testdata4[[#This Row],[LowerE]]&gt;O123,E123&lt;O123),testdata4[[#This Row],[LowerE]],O123)</f>
        <v>229.15793833331901</v>
      </c>
      <c r="P124" s="7">
        <f>IF(S123=N123,testdata4[[#This Row],[Upper]],testdata4[[#This Row],[Lower]])</f>
        <v>234.18559908623575</v>
      </c>
      <c r="Q124" s="7">
        <f>IF(testdata4[[#This Row],[AtrStop]]=testdata4[[#This Row],[Upper]],testdata4[[#This Row],[Upper]],NA())</f>
        <v>234.18559908623575</v>
      </c>
      <c r="R124" s="7" t="e">
        <f>IF(testdata4[[#This Row],[AtrStop]]=testdata4[[#This Row],[Lower]],testdata4[[#This Row],[Lower]],NA())</f>
        <v>#N/A</v>
      </c>
      <c r="S124" s="19">
        <f>IF(testdata4[[#This Row],[low]]&lt;=testdata4[[#This Row],[STpot]],testdata4[[#This Row],[Upper]],testdata4[[#This Row],[Lower]])</f>
        <v>234.18559908623575</v>
      </c>
      <c r="U124" s="2"/>
      <c r="V124" s="7"/>
      <c r="W124" s="7"/>
      <c r="X124" s="19"/>
      <c r="Y124" t="str">
        <f t="shared" si="1"/>
        <v>ERR</v>
      </c>
    </row>
    <row r="125" spans="1:25" x14ac:dyDescent="0.25">
      <c r="A125" s="5">
        <v>123</v>
      </c>
      <c r="B125" s="2">
        <v>42915</v>
      </c>
      <c r="C125" s="1">
        <v>232.33</v>
      </c>
      <c r="D125" s="1">
        <v>232.39</v>
      </c>
      <c r="E125" s="1">
        <v>228.8</v>
      </c>
      <c r="F125" s="1">
        <v>230.13</v>
      </c>
      <c r="G125" s="1">
        <f>testdata4[[#This Row],[high]]-testdata4[[#This Row],[low]]</f>
        <v>3.589999999999975</v>
      </c>
      <c r="H125" s="1">
        <f>ABS(testdata4[[#This Row],[high]]-F124)</f>
        <v>0.21999999999999886</v>
      </c>
      <c r="I125" s="1">
        <f>ABS(testdata4[[#This Row],[low]]-F124)</f>
        <v>3.3699999999999761</v>
      </c>
      <c r="J125" s="1">
        <f>MAX(testdata4[[#This Row],[H-L]:[|L-pC|]])</f>
        <v>3.589999999999975</v>
      </c>
      <c r="K125" s="10">
        <f>(K124*20+testdata4[[#This Row],[TR]])/21</f>
        <v>1.5061297312882</v>
      </c>
      <c r="L125" s="1">
        <f>testdata4[[#This Row],[close]]+Multiplier*testdata4[[#This Row],[ATR]]</f>
        <v>234.6483891938646</v>
      </c>
      <c r="M125" s="1">
        <f>testdata4[[#This Row],[close]]-Multiplier*testdata4[[#This Row],[ATR]]</f>
        <v>225.61161080613539</v>
      </c>
      <c r="N125" s="1">
        <f>IF(OR(testdata4[[#This Row],[UpperE]]&lt;N124,D124&gt;N124),testdata4[[#This Row],[UpperE]],N124)</f>
        <v>234.18559908623575</v>
      </c>
      <c r="O125" s="1">
        <f>IF(OR(testdata4[[#This Row],[LowerE]]&gt;O124,E124&lt;O124),testdata4[[#This Row],[LowerE]],O124)</f>
        <v>229.15793833331901</v>
      </c>
      <c r="P125" s="7">
        <f>IF(S124=N124,testdata4[[#This Row],[Upper]],testdata4[[#This Row],[Lower]])</f>
        <v>234.18559908623575</v>
      </c>
      <c r="Q125" s="7">
        <f>IF(testdata4[[#This Row],[AtrStop]]=testdata4[[#This Row],[Upper]],testdata4[[#This Row],[Upper]],NA())</f>
        <v>234.18559908623575</v>
      </c>
      <c r="R125" s="7" t="e">
        <f>IF(testdata4[[#This Row],[AtrStop]]=testdata4[[#This Row],[Lower]],testdata4[[#This Row],[Lower]],NA())</f>
        <v>#N/A</v>
      </c>
      <c r="S125" s="19">
        <f>IF(testdata4[[#This Row],[low]]&lt;=testdata4[[#This Row],[STpot]],testdata4[[#This Row],[Upper]],testdata4[[#This Row],[Lower]])</f>
        <v>234.18559908623575</v>
      </c>
      <c r="U125" s="2"/>
      <c r="V125" s="7"/>
      <c r="W125" s="7"/>
      <c r="X125" s="19"/>
      <c r="Y125" t="str">
        <f t="shared" si="1"/>
        <v>ERR</v>
      </c>
    </row>
    <row r="126" spans="1:25" x14ac:dyDescent="0.25">
      <c r="A126" s="5">
        <v>124</v>
      </c>
      <c r="B126" s="2">
        <v>42916</v>
      </c>
      <c r="C126" s="1">
        <v>231.01</v>
      </c>
      <c r="D126" s="1">
        <v>231.42</v>
      </c>
      <c r="E126" s="1">
        <v>230.34</v>
      </c>
      <c r="F126" s="1">
        <v>230.56</v>
      </c>
      <c r="G126" s="1">
        <f>testdata4[[#This Row],[high]]-testdata4[[#This Row],[low]]</f>
        <v>1.0799999999999841</v>
      </c>
      <c r="H126" s="1">
        <f>ABS(testdata4[[#This Row],[high]]-F125)</f>
        <v>1.289999999999992</v>
      </c>
      <c r="I126" s="1">
        <f>ABS(testdata4[[#This Row],[low]]-F125)</f>
        <v>0.21000000000000796</v>
      </c>
      <c r="J126" s="1">
        <f>MAX(testdata4[[#This Row],[H-L]:[|L-pC|]])</f>
        <v>1.289999999999992</v>
      </c>
      <c r="K126" s="10">
        <f>(K125*20+testdata4[[#This Row],[TR]])/21</f>
        <v>1.495837839322095</v>
      </c>
      <c r="L126" s="1">
        <f>testdata4[[#This Row],[close]]+Multiplier*testdata4[[#This Row],[ATR]]</f>
        <v>235.04751351796628</v>
      </c>
      <c r="M126" s="1">
        <f>testdata4[[#This Row],[close]]-Multiplier*testdata4[[#This Row],[ATR]]</f>
        <v>226.07248648203372</v>
      </c>
      <c r="N126" s="1">
        <f>IF(OR(testdata4[[#This Row],[UpperE]]&lt;N125,D125&gt;N125),testdata4[[#This Row],[UpperE]],N125)</f>
        <v>234.18559908623575</v>
      </c>
      <c r="O126" s="1">
        <f>IF(OR(testdata4[[#This Row],[LowerE]]&gt;O125,E125&lt;O125),testdata4[[#This Row],[LowerE]],O125)</f>
        <v>226.07248648203372</v>
      </c>
      <c r="P126" s="7">
        <f>IF(S125=N125,testdata4[[#This Row],[Upper]],testdata4[[#This Row],[Lower]])</f>
        <v>234.18559908623575</v>
      </c>
      <c r="Q126" s="7">
        <f>IF(testdata4[[#This Row],[AtrStop]]=testdata4[[#This Row],[Upper]],testdata4[[#This Row],[Upper]],NA())</f>
        <v>234.18559908623575</v>
      </c>
      <c r="R126" s="7" t="e">
        <f>IF(testdata4[[#This Row],[AtrStop]]=testdata4[[#This Row],[Lower]],testdata4[[#This Row],[Lower]],NA())</f>
        <v>#N/A</v>
      </c>
      <c r="S126" s="19">
        <f>IF(testdata4[[#This Row],[low]]&lt;=testdata4[[#This Row],[STpot]],testdata4[[#This Row],[Upper]],testdata4[[#This Row],[Lower]])</f>
        <v>234.18559908623575</v>
      </c>
      <c r="U126" s="2"/>
      <c r="V126" s="7"/>
      <c r="W126" s="7"/>
      <c r="X126" s="19"/>
      <c r="Y126" t="str">
        <f t="shared" si="1"/>
        <v>ERR</v>
      </c>
    </row>
    <row r="127" spans="1:25" x14ac:dyDescent="0.25">
      <c r="A127" s="5">
        <v>125</v>
      </c>
      <c r="B127" s="2">
        <v>42919</v>
      </c>
      <c r="C127" s="1">
        <v>231.59</v>
      </c>
      <c r="D127" s="1">
        <v>232.06</v>
      </c>
      <c r="E127" s="1">
        <v>230.95</v>
      </c>
      <c r="F127" s="1">
        <v>230.95</v>
      </c>
      <c r="G127" s="1">
        <f>testdata4[[#This Row],[high]]-testdata4[[#This Row],[low]]</f>
        <v>1.1100000000000136</v>
      </c>
      <c r="H127" s="1">
        <f>ABS(testdata4[[#This Row],[high]]-F126)</f>
        <v>1.5</v>
      </c>
      <c r="I127" s="1">
        <f>ABS(testdata4[[#This Row],[low]]-F126)</f>
        <v>0.38999999999998636</v>
      </c>
      <c r="J127" s="1">
        <f>MAX(testdata4[[#This Row],[H-L]:[|L-pC|]])</f>
        <v>1.5</v>
      </c>
      <c r="K127" s="10">
        <f>(K126*20+testdata4[[#This Row],[TR]])/21</f>
        <v>1.4960360374496144</v>
      </c>
      <c r="L127" s="1">
        <f>testdata4[[#This Row],[close]]+Multiplier*testdata4[[#This Row],[ATR]]</f>
        <v>235.43810811234883</v>
      </c>
      <c r="M127" s="1">
        <f>testdata4[[#This Row],[close]]-Multiplier*testdata4[[#This Row],[ATR]]</f>
        <v>226.46189188765115</v>
      </c>
      <c r="N127" s="1">
        <f>IF(OR(testdata4[[#This Row],[UpperE]]&lt;N126,D126&gt;N126),testdata4[[#This Row],[UpperE]],N126)</f>
        <v>234.18559908623575</v>
      </c>
      <c r="O127" s="1">
        <f>IF(OR(testdata4[[#This Row],[LowerE]]&gt;O126,E126&lt;O126),testdata4[[#This Row],[LowerE]],O126)</f>
        <v>226.46189188765115</v>
      </c>
      <c r="P127" s="7">
        <f>IF(S126=N126,testdata4[[#This Row],[Upper]],testdata4[[#This Row],[Lower]])</f>
        <v>234.18559908623575</v>
      </c>
      <c r="Q127" s="7">
        <f>IF(testdata4[[#This Row],[AtrStop]]=testdata4[[#This Row],[Upper]],testdata4[[#This Row],[Upper]],NA())</f>
        <v>234.18559908623575</v>
      </c>
      <c r="R127" s="7" t="e">
        <f>IF(testdata4[[#This Row],[AtrStop]]=testdata4[[#This Row],[Lower]],testdata4[[#This Row],[Lower]],NA())</f>
        <v>#N/A</v>
      </c>
      <c r="S127" s="19">
        <f>IF(testdata4[[#This Row],[low]]&lt;=testdata4[[#This Row],[STpot]],testdata4[[#This Row],[Upper]],testdata4[[#This Row],[Lower]])</f>
        <v>234.18559908623575</v>
      </c>
      <c r="U127" s="2"/>
      <c r="V127" s="7"/>
      <c r="W127" s="7"/>
      <c r="X127" s="19"/>
      <c r="Y127" t="str">
        <f t="shared" si="1"/>
        <v>ERR</v>
      </c>
    </row>
    <row r="128" spans="1:25" x14ac:dyDescent="0.25">
      <c r="A128" s="5">
        <v>126</v>
      </c>
      <c r="B128" s="2">
        <v>42921</v>
      </c>
      <c r="C128" s="1">
        <v>231.35</v>
      </c>
      <c r="D128" s="1">
        <v>231.71</v>
      </c>
      <c r="E128" s="1">
        <v>230.46</v>
      </c>
      <c r="F128" s="1">
        <v>231.48</v>
      </c>
      <c r="G128" s="1">
        <f>testdata4[[#This Row],[high]]-testdata4[[#This Row],[low]]</f>
        <v>1.25</v>
      </c>
      <c r="H128" s="1">
        <f>ABS(testdata4[[#This Row],[high]]-F127)</f>
        <v>0.76000000000001933</v>
      </c>
      <c r="I128" s="1">
        <f>ABS(testdata4[[#This Row],[low]]-F127)</f>
        <v>0.48999999999998067</v>
      </c>
      <c r="J128" s="1">
        <f>MAX(testdata4[[#This Row],[H-L]:[|L-pC|]])</f>
        <v>1.25</v>
      </c>
      <c r="K128" s="10">
        <f>(K127*20+testdata4[[#This Row],[TR]])/21</f>
        <v>1.4843200356662993</v>
      </c>
      <c r="L128" s="1">
        <f>testdata4[[#This Row],[close]]+Multiplier*testdata4[[#This Row],[ATR]]</f>
        <v>235.93296010699888</v>
      </c>
      <c r="M128" s="1">
        <f>testdata4[[#This Row],[close]]-Multiplier*testdata4[[#This Row],[ATR]]</f>
        <v>227.0270398930011</v>
      </c>
      <c r="N128" s="1">
        <f>IF(OR(testdata4[[#This Row],[UpperE]]&lt;N127,D127&gt;N127),testdata4[[#This Row],[UpperE]],N127)</f>
        <v>234.18559908623575</v>
      </c>
      <c r="O128" s="1">
        <f>IF(OR(testdata4[[#This Row],[LowerE]]&gt;O127,E127&lt;O127),testdata4[[#This Row],[LowerE]],O127)</f>
        <v>227.0270398930011</v>
      </c>
      <c r="P128" s="7">
        <f>IF(S127=N127,testdata4[[#This Row],[Upper]],testdata4[[#This Row],[Lower]])</f>
        <v>234.18559908623575</v>
      </c>
      <c r="Q128" s="7">
        <f>IF(testdata4[[#This Row],[AtrStop]]=testdata4[[#This Row],[Upper]],testdata4[[#This Row],[Upper]],NA())</f>
        <v>234.18559908623575</v>
      </c>
      <c r="R128" s="7" t="e">
        <f>IF(testdata4[[#This Row],[AtrStop]]=testdata4[[#This Row],[Lower]],testdata4[[#This Row],[Lower]],NA())</f>
        <v>#N/A</v>
      </c>
      <c r="S128" s="19">
        <f>IF(testdata4[[#This Row],[low]]&lt;=testdata4[[#This Row],[STpot]],testdata4[[#This Row],[Upper]],testdata4[[#This Row],[Lower]])</f>
        <v>234.18559908623575</v>
      </c>
      <c r="U128" s="2"/>
      <c r="V128" s="7"/>
      <c r="W128" s="7"/>
      <c r="X128" s="19"/>
      <c r="Y128" t="str">
        <f t="shared" si="1"/>
        <v>ERR</v>
      </c>
    </row>
    <row r="129" spans="1:25" x14ac:dyDescent="0.25">
      <c r="A129" s="5">
        <v>127</v>
      </c>
      <c r="B129" s="2">
        <v>42922</v>
      </c>
      <c r="C129" s="1">
        <v>230.64</v>
      </c>
      <c r="D129" s="1">
        <v>230.77</v>
      </c>
      <c r="E129" s="1">
        <v>229.16</v>
      </c>
      <c r="F129" s="1">
        <v>229.36</v>
      </c>
      <c r="G129" s="1">
        <f>testdata4[[#This Row],[high]]-testdata4[[#This Row],[low]]</f>
        <v>1.6100000000000136</v>
      </c>
      <c r="H129" s="1">
        <f>ABS(testdata4[[#This Row],[high]]-F128)</f>
        <v>0.70999999999997954</v>
      </c>
      <c r="I129" s="1">
        <f>ABS(testdata4[[#This Row],[low]]-F128)</f>
        <v>2.3199999999999932</v>
      </c>
      <c r="J129" s="1">
        <f>MAX(testdata4[[#This Row],[H-L]:[|L-pC|]])</f>
        <v>2.3199999999999932</v>
      </c>
      <c r="K129" s="10">
        <f>(K128*20+testdata4[[#This Row],[TR]])/21</f>
        <v>1.5241143196821896</v>
      </c>
      <c r="L129" s="1">
        <f>testdata4[[#This Row],[close]]+Multiplier*testdata4[[#This Row],[ATR]]</f>
        <v>233.93234295904659</v>
      </c>
      <c r="M129" s="1">
        <f>testdata4[[#This Row],[close]]-Multiplier*testdata4[[#This Row],[ATR]]</f>
        <v>224.78765704095343</v>
      </c>
      <c r="N129" s="1">
        <f>IF(OR(testdata4[[#This Row],[UpperE]]&lt;N128,D128&gt;N128),testdata4[[#This Row],[UpperE]],N128)</f>
        <v>233.93234295904659</v>
      </c>
      <c r="O129" s="1">
        <f>IF(OR(testdata4[[#This Row],[LowerE]]&gt;O128,E128&lt;O128),testdata4[[#This Row],[LowerE]],O128)</f>
        <v>227.0270398930011</v>
      </c>
      <c r="P129" s="7">
        <f>IF(S128=N128,testdata4[[#This Row],[Upper]],testdata4[[#This Row],[Lower]])</f>
        <v>233.93234295904659</v>
      </c>
      <c r="Q129" s="7">
        <f>IF(testdata4[[#This Row],[AtrStop]]=testdata4[[#This Row],[Upper]],testdata4[[#This Row],[Upper]],NA())</f>
        <v>233.93234295904659</v>
      </c>
      <c r="R129" s="7" t="e">
        <f>IF(testdata4[[#This Row],[AtrStop]]=testdata4[[#This Row],[Lower]],testdata4[[#This Row],[Lower]],NA())</f>
        <v>#N/A</v>
      </c>
      <c r="S129" s="19">
        <f>IF(testdata4[[#This Row],[low]]&lt;=testdata4[[#This Row],[STpot]],testdata4[[#This Row],[Upper]],testdata4[[#This Row],[Lower]])</f>
        <v>233.93234295904659</v>
      </c>
      <c r="U129" s="2"/>
      <c r="V129" s="7"/>
      <c r="W129" s="7"/>
      <c r="X129" s="19"/>
      <c r="Y129" t="str">
        <f t="shared" si="1"/>
        <v>ERR</v>
      </c>
    </row>
    <row r="130" spans="1:25" x14ac:dyDescent="0.25">
      <c r="A130" s="5">
        <v>128</v>
      </c>
      <c r="B130" s="2">
        <v>42923</v>
      </c>
      <c r="C130" s="1">
        <v>229.99</v>
      </c>
      <c r="D130" s="1">
        <v>231.01</v>
      </c>
      <c r="E130" s="1">
        <v>229.38</v>
      </c>
      <c r="F130" s="1">
        <v>230.85</v>
      </c>
      <c r="G130" s="1">
        <f>testdata4[[#This Row],[high]]-testdata4[[#This Row],[low]]</f>
        <v>1.6299999999999955</v>
      </c>
      <c r="H130" s="1">
        <f>ABS(testdata4[[#This Row],[high]]-F129)</f>
        <v>1.6499999999999773</v>
      </c>
      <c r="I130" s="1">
        <f>ABS(testdata4[[#This Row],[low]]-F129)</f>
        <v>1.999999999998181E-2</v>
      </c>
      <c r="J130" s="1">
        <f>MAX(testdata4[[#This Row],[H-L]:[|L-pC|]])</f>
        <v>1.6499999999999773</v>
      </c>
      <c r="K130" s="10">
        <f>(K129*20+testdata4[[#This Row],[TR]])/21</f>
        <v>1.5301088758877985</v>
      </c>
      <c r="L130" s="1">
        <f>testdata4[[#This Row],[close]]+Multiplier*testdata4[[#This Row],[ATR]]</f>
        <v>235.44032662766338</v>
      </c>
      <c r="M130" s="1">
        <f>testdata4[[#This Row],[close]]-Multiplier*testdata4[[#This Row],[ATR]]</f>
        <v>226.25967337233661</v>
      </c>
      <c r="N130" s="1">
        <f>IF(OR(testdata4[[#This Row],[UpperE]]&lt;N129,D129&gt;N129),testdata4[[#This Row],[UpperE]],N129)</f>
        <v>233.93234295904659</v>
      </c>
      <c r="O130" s="1">
        <f>IF(OR(testdata4[[#This Row],[LowerE]]&gt;O129,E129&lt;O129),testdata4[[#This Row],[LowerE]],O129)</f>
        <v>227.0270398930011</v>
      </c>
      <c r="P130" s="7">
        <f>IF(S129=N129,testdata4[[#This Row],[Upper]],testdata4[[#This Row],[Lower]])</f>
        <v>233.93234295904659</v>
      </c>
      <c r="Q130" s="7">
        <f>IF(testdata4[[#This Row],[AtrStop]]=testdata4[[#This Row],[Upper]],testdata4[[#This Row],[Upper]],NA())</f>
        <v>233.93234295904659</v>
      </c>
      <c r="R130" s="7" t="e">
        <f>IF(testdata4[[#This Row],[AtrStop]]=testdata4[[#This Row],[Lower]],testdata4[[#This Row],[Lower]],NA())</f>
        <v>#N/A</v>
      </c>
      <c r="S130" s="19">
        <f>IF(testdata4[[#This Row],[low]]&lt;=testdata4[[#This Row],[STpot]],testdata4[[#This Row],[Upper]],testdata4[[#This Row],[Lower]])</f>
        <v>233.93234295904659</v>
      </c>
      <c r="U130" s="2"/>
      <c r="V130" s="7"/>
      <c r="W130" s="7"/>
      <c r="X130" s="19"/>
      <c r="Y130" t="str">
        <f t="shared" si="1"/>
        <v>ERR</v>
      </c>
    </row>
    <row r="131" spans="1:25" x14ac:dyDescent="0.25">
      <c r="A131" s="5">
        <v>129</v>
      </c>
      <c r="B131" s="2">
        <v>42926</v>
      </c>
      <c r="C131" s="1">
        <v>230.7</v>
      </c>
      <c r="D131" s="1">
        <v>231.51</v>
      </c>
      <c r="E131" s="1">
        <v>230.52</v>
      </c>
      <c r="F131" s="1">
        <v>231.1</v>
      </c>
      <c r="G131" s="1">
        <f>testdata4[[#This Row],[high]]-testdata4[[#This Row],[low]]</f>
        <v>0.98999999999998067</v>
      </c>
      <c r="H131" s="1">
        <f>ABS(testdata4[[#This Row],[high]]-F130)</f>
        <v>0.65999999999999659</v>
      </c>
      <c r="I131" s="1">
        <f>ABS(testdata4[[#This Row],[low]]-F130)</f>
        <v>0.32999999999998408</v>
      </c>
      <c r="J131" s="1">
        <f>MAX(testdata4[[#This Row],[H-L]:[|L-pC|]])</f>
        <v>0.98999999999998067</v>
      </c>
      <c r="K131" s="10">
        <f>(K130*20+testdata4[[#This Row],[TR]])/21</f>
        <v>1.5043894056074261</v>
      </c>
      <c r="L131" s="1">
        <f>testdata4[[#This Row],[close]]+Multiplier*testdata4[[#This Row],[ATR]]</f>
        <v>235.61316821682226</v>
      </c>
      <c r="M131" s="1">
        <f>testdata4[[#This Row],[close]]-Multiplier*testdata4[[#This Row],[ATR]]</f>
        <v>226.58683178317773</v>
      </c>
      <c r="N131" s="1">
        <f>IF(OR(testdata4[[#This Row],[UpperE]]&lt;N130,D130&gt;N130),testdata4[[#This Row],[UpperE]],N130)</f>
        <v>233.93234295904659</v>
      </c>
      <c r="O131" s="1">
        <f>IF(OR(testdata4[[#This Row],[LowerE]]&gt;O130,E130&lt;O130),testdata4[[#This Row],[LowerE]],O130)</f>
        <v>227.0270398930011</v>
      </c>
      <c r="P131" s="7">
        <f>IF(S130=N130,testdata4[[#This Row],[Upper]],testdata4[[#This Row],[Lower]])</f>
        <v>233.93234295904659</v>
      </c>
      <c r="Q131" s="7">
        <f>IF(testdata4[[#This Row],[AtrStop]]=testdata4[[#This Row],[Upper]],testdata4[[#This Row],[Upper]],NA())</f>
        <v>233.93234295904659</v>
      </c>
      <c r="R131" s="7" t="e">
        <f>IF(testdata4[[#This Row],[AtrStop]]=testdata4[[#This Row],[Lower]],testdata4[[#This Row],[Lower]],NA())</f>
        <v>#N/A</v>
      </c>
      <c r="S131" s="19">
        <f>IF(testdata4[[#This Row],[low]]&lt;=testdata4[[#This Row],[STpot]],testdata4[[#This Row],[Upper]],testdata4[[#This Row],[Lower]])</f>
        <v>233.93234295904659</v>
      </c>
      <c r="U131" s="2"/>
      <c r="V131" s="7"/>
      <c r="W131" s="7"/>
      <c r="X131" s="19"/>
      <c r="Y131" t="str">
        <f t="shared" si="1"/>
        <v>ERR</v>
      </c>
    </row>
    <row r="132" spans="1:25" x14ac:dyDescent="0.25">
      <c r="A132" s="5">
        <v>130</v>
      </c>
      <c r="B132" s="2">
        <v>42927</v>
      </c>
      <c r="C132" s="1">
        <v>230.9</v>
      </c>
      <c r="D132" s="1">
        <v>231.27</v>
      </c>
      <c r="E132" s="1">
        <v>229.65</v>
      </c>
      <c r="F132" s="1">
        <v>230.93</v>
      </c>
      <c r="G132" s="1">
        <f>testdata4[[#This Row],[high]]-testdata4[[#This Row],[low]]</f>
        <v>1.6200000000000045</v>
      </c>
      <c r="H132" s="1">
        <f>ABS(testdata4[[#This Row],[high]]-F131)</f>
        <v>0.17000000000001592</v>
      </c>
      <c r="I132" s="1">
        <f>ABS(testdata4[[#This Row],[low]]-F131)</f>
        <v>1.4499999999999886</v>
      </c>
      <c r="J132" s="1">
        <f>MAX(testdata4[[#This Row],[H-L]:[|L-pC|]])</f>
        <v>1.6200000000000045</v>
      </c>
      <c r="K132" s="10">
        <f>(K131*20+testdata4[[#This Row],[TR]])/21</f>
        <v>1.5098946720070727</v>
      </c>
      <c r="L132" s="1">
        <f>testdata4[[#This Row],[close]]+Multiplier*testdata4[[#This Row],[ATR]]</f>
        <v>235.45968401602121</v>
      </c>
      <c r="M132" s="1">
        <f>testdata4[[#This Row],[close]]-Multiplier*testdata4[[#This Row],[ATR]]</f>
        <v>226.4003159839788</v>
      </c>
      <c r="N132" s="1">
        <f>IF(OR(testdata4[[#This Row],[UpperE]]&lt;N131,D131&gt;N131),testdata4[[#This Row],[UpperE]],N131)</f>
        <v>233.93234295904659</v>
      </c>
      <c r="O132" s="1">
        <f>IF(OR(testdata4[[#This Row],[LowerE]]&gt;O131,E131&lt;O131),testdata4[[#This Row],[LowerE]],O131)</f>
        <v>227.0270398930011</v>
      </c>
      <c r="P132" s="7">
        <f>IF(S131=N131,testdata4[[#This Row],[Upper]],testdata4[[#This Row],[Lower]])</f>
        <v>233.93234295904659</v>
      </c>
      <c r="Q132" s="7">
        <f>IF(testdata4[[#This Row],[AtrStop]]=testdata4[[#This Row],[Upper]],testdata4[[#This Row],[Upper]],NA())</f>
        <v>233.93234295904659</v>
      </c>
      <c r="R132" s="7" t="e">
        <f>IF(testdata4[[#This Row],[AtrStop]]=testdata4[[#This Row],[Lower]],testdata4[[#This Row],[Lower]],NA())</f>
        <v>#N/A</v>
      </c>
      <c r="S132" s="19">
        <f>IF(testdata4[[#This Row],[low]]&lt;=testdata4[[#This Row],[STpot]],testdata4[[#This Row],[Upper]],testdata4[[#This Row],[Lower]])</f>
        <v>233.93234295904659</v>
      </c>
      <c r="U132" s="2"/>
      <c r="V132" s="7"/>
      <c r="W132" s="7"/>
      <c r="X132" s="19"/>
      <c r="Y132" t="str">
        <f t="shared" si="1"/>
        <v>ERR</v>
      </c>
    </row>
    <row r="133" spans="1:25" x14ac:dyDescent="0.25">
      <c r="A133" s="5">
        <v>131</v>
      </c>
      <c r="B133" s="2">
        <v>42928</v>
      </c>
      <c r="C133" s="1">
        <v>231.99</v>
      </c>
      <c r="D133" s="1">
        <v>232.84</v>
      </c>
      <c r="E133" s="1">
        <v>231.99</v>
      </c>
      <c r="F133" s="1">
        <v>232.66</v>
      </c>
      <c r="G133" s="1">
        <f>testdata4[[#This Row],[high]]-testdata4[[#This Row],[low]]</f>
        <v>0.84999999999999432</v>
      </c>
      <c r="H133" s="1">
        <f>ABS(testdata4[[#This Row],[high]]-F132)</f>
        <v>1.9099999999999966</v>
      </c>
      <c r="I133" s="1">
        <f>ABS(testdata4[[#This Row],[low]]-F132)</f>
        <v>1.0600000000000023</v>
      </c>
      <c r="J133" s="1">
        <f>MAX(testdata4[[#This Row],[H-L]:[|L-pC|]])</f>
        <v>1.9099999999999966</v>
      </c>
      <c r="K133" s="10">
        <f>(K132*20+testdata4[[#This Row],[TR]])/21</f>
        <v>1.5289473066734025</v>
      </c>
      <c r="L133" s="1">
        <f>testdata4[[#This Row],[close]]+Multiplier*testdata4[[#This Row],[ATR]]</f>
        <v>237.24684192002022</v>
      </c>
      <c r="M133" s="1">
        <f>testdata4[[#This Row],[close]]-Multiplier*testdata4[[#This Row],[ATR]]</f>
        <v>228.07315807997978</v>
      </c>
      <c r="N133" s="1">
        <f>IF(OR(testdata4[[#This Row],[UpperE]]&lt;N132,D132&gt;N132),testdata4[[#This Row],[UpperE]],N132)</f>
        <v>233.93234295904659</v>
      </c>
      <c r="O133" s="1">
        <f>IF(OR(testdata4[[#This Row],[LowerE]]&gt;O132,E132&lt;O132),testdata4[[#This Row],[LowerE]],O132)</f>
        <v>228.07315807997978</v>
      </c>
      <c r="P133" s="7">
        <f>IF(S132=N132,testdata4[[#This Row],[Upper]],testdata4[[#This Row],[Lower]])</f>
        <v>233.93234295904659</v>
      </c>
      <c r="Q133" s="7">
        <f>IF(testdata4[[#This Row],[AtrStop]]=testdata4[[#This Row],[Upper]],testdata4[[#This Row],[Upper]],NA())</f>
        <v>233.93234295904659</v>
      </c>
      <c r="R133" s="7" t="e">
        <f>IF(testdata4[[#This Row],[AtrStop]]=testdata4[[#This Row],[Lower]],testdata4[[#This Row],[Lower]],NA())</f>
        <v>#N/A</v>
      </c>
      <c r="S133" s="19">
        <f>IF(testdata4[[#This Row],[low]]&lt;=testdata4[[#This Row],[STpot]],testdata4[[#This Row],[Upper]],testdata4[[#This Row],[Lower]])</f>
        <v>233.93234295904659</v>
      </c>
      <c r="U133" s="2"/>
      <c r="V133" s="7"/>
      <c r="W133" s="7"/>
      <c r="X133" s="19"/>
      <c r="Y133" t="str">
        <f t="shared" si="1"/>
        <v>ERR</v>
      </c>
    </row>
    <row r="134" spans="1:25" x14ac:dyDescent="0.25">
      <c r="A134" s="5">
        <v>132</v>
      </c>
      <c r="B134" s="2">
        <v>42929</v>
      </c>
      <c r="C134" s="1">
        <v>232.67</v>
      </c>
      <c r="D134" s="1">
        <v>233.18</v>
      </c>
      <c r="E134" s="1">
        <v>232.42</v>
      </c>
      <c r="F134" s="1">
        <v>233.05</v>
      </c>
      <c r="G134" s="1">
        <f>testdata4[[#This Row],[high]]-testdata4[[#This Row],[low]]</f>
        <v>0.76000000000001933</v>
      </c>
      <c r="H134" s="1">
        <f>ABS(testdata4[[#This Row],[high]]-F133)</f>
        <v>0.52000000000001023</v>
      </c>
      <c r="I134" s="1">
        <f>ABS(testdata4[[#This Row],[low]]-F133)</f>
        <v>0.24000000000000909</v>
      </c>
      <c r="J134" s="1">
        <f>MAX(testdata4[[#This Row],[H-L]:[|L-pC|]])</f>
        <v>0.76000000000001933</v>
      </c>
      <c r="K134" s="10">
        <f>(K133*20+testdata4[[#This Row],[TR]])/21</f>
        <v>1.4923307682603844</v>
      </c>
      <c r="L134" s="1">
        <f>testdata4[[#This Row],[close]]+Multiplier*testdata4[[#This Row],[ATR]]</f>
        <v>237.52699230478117</v>
      </c>
      <c r="M134" s="1">
        <f>testdata4[[#This Row],[close]]-Multiplier*testdata4[[#This Row],[ATR]]</f>
        <v>228.57300769521885</v>
      </c>
      <c r="N134" s="1">
        <f>IF(OR(testdata4[[#This Row],[UpperE]]&lt;N133,D133&gt;N133),testdata4[[#This Row],[UpperE]],N133)</f>
        <v>233.93234295904659</v>
      </c>
      <c r="O134" s="1">
        <f>IF(OR(testdata4[[#This Row],[LowerE]]&gt;O133,E133&lt;O133),testdata4[[#This Row],[LowerE]],O133)</f>
        <v>228.57300769521885</v>
      </c>
      <c r="P134" s="7">
        <f>IF(S133=N133,testdata4[[#This Row],[Upper]],testdata4[[#This Row],[Lower]])</f>
        <v>233.93234295904659</v>
      </c>
      <c r="Q134" s="7">
        <f>IF(testdata4[[#This Row],[AtrStop]]=testdata4[[#This Row],[Upper]],testdata4[[#This Row],[Upper]],NA())</f>
        <v>233.93234295904659</v>
      </c>
      <c r="R134" s="7" t="e">
        <f>IF(testdata4[[#This Row],[AtrStop]]=testdata4[[#This Row],[Lower]],testdata4[[#This Row],[Lower]],NA())</f>
        <v>#N/A</v>
      </c>
      <c r="S134" s="19">
        <f>IF(testdata4[[#This Row],[low]]&lt;=testdata4[[#This Row],[STpot]],testdata4[[#This Row],[Upper]],testdata4[[#This Row],[Lower]])</f>
        <v>233.93234295904659</v>
      </c>
      <c r="U134" s="2"/>
      <c r="V134" s="7"/>
      <c r="W134" s="7"/>
      <c r="X134" s="19"/>
      <c r="Y134" t="str">
        <f t="shared" si="1"/>
        <v>ERR</v>
      </c>
    </row>
    <row r="135" spans="1:25" x14ac:dyDescent="0.25">
      <c r="A135" s="5">
        <v>133</v>
      </c>
      <c r="B135" s="2">
        <v>42930</v>
      </c>
      <c r="C135" s="1">
        <v>233.06</v>
      </c>
      <c r="D135" s="1">
        <v>234.53</v>
      </c>
      <c r="E135" s="1">
        <v>232.95</v>
      </c>
      <c r="F135" s="1">
        <v>234.14</v>
      </c>
      <c r="G135" s="1">
        <f>testdata4[[#This Row],[high]]-testdata4[[#This Row],[low]]</f>
        <v>1.5800000000000125</v>
      </c>
      <c r="H135" s="1">
        <f>ABS(testdata4[[#This Row],[high]]-F134)</f>
        <v>1.4799999999999898</v>
      </c>
      <c r="I135" s="1">
        <f>ABS(testdata4[[#This Row],[low]]-F134)</f>
        <v>0.10000000000002274</v>
      </c>
      <c r="J135" s="1">
        <f>MAX(testdata4[[#This Row],[H-L]:[|L-pC|]])</f>
        <v>1.5800000000000125</v>
      </c>
      <c r="K135" s="10">
        <f>(K134*20+testdata4[[#This Row],[TR]])/21</f>
        <v>1.4965054935813189</v>
      </c>
      <c r="L135" s="1">
        <f>testdata4[[#This Row],[close]]+Multiplier*testdata4[[#This Row],[ATR]]</f>
        <v>238.62951648074394</v>
      </c>
      <c r="M135" s="1">
        <f>testdata4[[#This Row],[close]]-Multiplier*testdata4[[#This Row],[ATR]]</f>
        <v>229.65048351925603</v>
      </c>
      <c r="N135" s="1">
        <f>IF(OR(testdata4[[#This Row],[UpperE]]&lt;N134,D134&gt;N134),testdata4[[#This Row],[UpperE]],N134)</f>
        <v>233.93234295904659</v>
      </c>
      <c r="O135" s="1">
        <f>IF(OR(testdata4[[#This Row],[LowerE]]&gt;O134,E134&lt;O134),testdata4[[#This Row],[LowerE]],O134)</f>
        <v>229.65048351925603</v>
      </c>
      <c r="P135" s="7">
        <f>IF(S134=N134,testdata4[[#This Row],[Upper]],testdata4[[#This Row],[Lower]])</f>
        <v>233.93234295904659</v>
      </c>
      <c r="Q135" s="7">
        <f>IF(testdata4[[#This Row],[AtrStop]]=testdata4[[#This Row],[Upper]],testdata4[[#This Row],[Upper]],NA())</f>
        <v>233.93234295904659</v>
      </c>
      <c r="R135" s="7" t="e">
        <f>IF(testdata4[[#This Row],[AtrStop]]=testdata4[[#This Row],[Lower]],testdata4[[#This Row],[Lower]],NA())</f>
        <v>#N/A</v>
      </c>
      <c r="S135" s="19">
        <f>IF(testdata4[[#This Row],[low]]&lt;=testdata4[[#This Row],[STpot]],testdata4[[#This Row],[Upper]],testdata4[[#This Row],[Lower]])</f>
        <v>233.93234295904659</v>
      </c>
      <c r="U135" s="2"/>
      <c r="V135" s="7"/>
      <c r="W135" s="7"/>
      <c r="X135" s="19"/>
      <c r="Y135" t="str">
        <f t="shared" si="1"/>
        <v>ERR</v>
      </c>
    </row>
    <row r="136" spans="1:25" x14ac:dyDescent="0.25">
      <c r="A136" s="5">
        <v>134</v>
      </c>
      <c r="B136" s="2">
        <v>42933</v>
      </c>
      <c r="C136" s="1">
        <v>234.05</v>
      </c>
      <c r="D136" s="1">
        <v>234.47</v>
      </c>
      <c r="E136" s="1">
        <v>233.92</v>
      </c>
      <c r="F136" s="1">
        <v>234.11</v>
      </c>
      <c r="G136" s="1">
        <f>testdata4[[#This Row],[high]]-testdata4[[#This Row],[low]]</f>
        <v>0.55000000000001137</v>
      </c>
      <c r="H136" s="1">
        <f>ABS(testdata4[[#This Row],[high]]-F135)</f>
        <v>0.33000000000001251</v>
      </c>
      <c r="I136" s="1">
        <f>ABS(testdata4[[#This Row],[low]]-F135)</f>
        <v>0.21999999999999886</v>
      </c>
      <c r="J136" s="1">
        <f>MAX(testdata4[[#This Row],[H-L]:[|L-pC|]])</f>
        <v>0.55000000000001137</v>
      </c>
      <c r="K136" s="10">
        <f>(K135*20+testdata4[[#This Row],[TR]])/21</f>
        <v>1.4514338034107805</v>
      </c>
      <c r="L136" s="1">
        <f>testdata4[[#This Row],[close]]+Multiplier*testdata4[[#This Row],[ATR]]</f>
        <v>238.46430141023237</v>
      </c>
      <c r="M136" s="1">
        <f>testdata4[[#This Row],[close]]-Multiplier*testdata4[[#This Row],[ATR]]</f>
        <v>229.75569858976766</v>
      </c>
      <c r="N136" s="1">
        <f>IF(OR(testdata4[[#This Row],[UpperE]]&lt;N135,D135&gt;N135),testdata4[[#This Row],[UpperE]],N135)</f>
        <v>238.46430141023237</v>
      </c>
      <c r="O136" s="1">
        <f>IF(OR(testdata4[[#This Row],[LowerE]]&gt;O135,E135&lt;O135),testdata4[[#This Row],[LowerE]],O135)</f>
        <v>229.75569858976766</v>
      </c>
      <c r="P136" s="7">
        <f>IF(S135=N135,testdata4[[#This Row],[Upper]],testdata4[[#This Row],[Lower]])</f>
        <v>238.46430141023237</v>
      </c>
      <c r="Q136" s="7">
        <f>IF(testdata4[[#This Row],[AtrStop]]=testdata4[[#This Row],[Upper]],testdata4[[#This Row],[Upper]],NA())</f>
        <v>238.46430141023237</v>
      </c>
      <c r="R136" s="7" t="e">
        <f>IF(testdata4[[#This Row],[AtrStop]]=testdata4[[#This Row],[Lower]],testdata4[[#This Row],[Lower]],NA())</f>
        <v>#N/A</v>
      </c>
      <c r="S136" s="19">
        <f>IF(testdata4[[#This Row],[low]]&lt;=testdata4[[#This Row],[STpot]],testdata4[[#This Row],[Upper]],testdata4[[#This Row],[Lower]])</f>
        <v>238.46430141023237</v>
      </c>
      <c r="U136" s="2"/>
      <c r="V136" s="7"/>
      <c r="W136" s="7"/>
      <c r="X136" s="19"/>
      <c r="Y136" t="str">
        <f t="shared" si="1"/>
        <v>ERR</v>
      </c>
    </row>
    <row r="137" spans="1:25" x14ac:dyDescent="0.25">
      <c r="A137" s="5">
        <v>135</v>
      </c>
      <c r="B137" s="2">
        <v>42934</v>
      </c>
      <c r="C137" s="1">
        <v>233.66</v>
      </c>
      <c r="D137" s="1">
        <v>234.29</v>
      </c>
      <c r="E137" s="1">
        <v>233.29</v>
      </c>
      <c r="F137" s="1">
        <v>234.24</v>
      </c>
      <c r="G137" s="1">
        <f>testdata4[[#This Row],[high]]-testdata4[[#This Row],[low]]</f>
        <v>1</v>
      </c>
      <c r="H137" s="1">
        <f>ABS(testdata4[[#This Row],[high]]-F136)</f>
        <v>0.1799999999999784</v>
      </c>
      <c r="I137" s="1">
        <f>ABS(testdata4[[#This Row],[low]]-F136)</f>
        <v>0.8200000000000216</v>
      </c>
      <c r="J137" s="1">
        <f>MAX(testdata4[[#This Row],[H-L]:[|L-pC|]])</f>
        <v>1</v>
      </c>
      <c r="K137" s="10">
        <f>(K136*20+testdata4[[#This Row],[TR]])/21</f>
        <v>1.4299369556293147</v>
      </c>
      <c r="L137" s="1">
        <f>testdata4[[#This Row],[close]]+Multiplier*testdata4[[#This Row],[ATR]]</f>
        <v>238.52981086688794</v>
      </c>
      <c r="M137" s="1">
        <f>testdata4[[#This Row],[close]]-Multiplier*testdata4[[#This Row],[ATR]]</f>
        <v>229.95018913311208</v>
      </c>
      <c r="N137" s="1">
        <f>IF(OR(testdata4[[#This Row],[UpperE]]&lt;N136,D136&gt;N136),testdata4[[#This Row],[UpperE]],N136)</f>
        <v>238.46430141023237</v>
      </c>
      <c r="O137" s="1">
        <f>IF(OR(testdata4[[#This Row],[LowerE]]&gt;O136,E136&lt;O136),testdata4[[#This Row],[LowerE]],O136)</f>
        <v>229.95018913311208</v>
      </c>
      <c r="P137" s="7">
        <f>IF(S136=N136,testdata4[[#This Row],[Upper]],testdata4[[#This Row],[Lower]])</f>
        <v>238.46430141023237</v>
      </c>
      <c r="Q137" s="7">
        <f>IF(testdata4[[#This Row],[AtrStop]]=testdata4[[#This Row],[Upper]],testdata4[[#This Row],[Upper]],NA())</f>
        <v>238.46430141023237</v>
      </c>
      <c r="R137" s="7" t="e">
        <f>IF(testdata4[[#This Row],[AtrStop]]=testdata4[[#This Row],[Lower]],testdata4[[#This Row],[Lower]],NA())</f>
        <v>#N/A</v>
      </c>
      <c r="S137" s="19">
        <f>IF(testdata4[[#This Row],[low]]&lt;=testdata4[[#This Row],[STpot]],testdata4[[#This Row],[Upper]],testdata4[[#This Row],[Lower]])</f>
        <v>238.46430141023237</v>
      </c>
      <c r="U137" s="2"/>
      <c r="V137" s="7"/>
      <c r="W137" s="7"/>
      <c r="X137" s="19"/>
      <c r="Y137" t="str">
        <f t="shared" si="1"/>
        <v>ERR</v>
      </c>
    </row>
    <row r="138" spans="1:25" x14ac:dyDescent="0.25">
      <c r="A138" s="5">
        <v>136</v>
      </c>
      <c r="B138" s="2">
        <v>42935</v>
      </c>
      <c r="C138" s="1">
        <v>234.58</v>
      </c>
      <c r="D138" s="1">
        <v>235.51</v>
      </c>
      <c r="E138" s="1">
        <v>234.57</v>
      </c>
      <c r="F138" s="1">
        <v>235.5</v>
      </c>
      <c r="G138" s="1">
        <f>testdata4[[#This Row],[high]]-testdata4[[#This Row],[low]]</f>
        <v>0.93999999999999773</v>
      </c>
      <c r="H138" s="1">
        <f>ABS(testdata4[[#This Row],[high]]-F137)</f>
        <v>1.2699999999999818</v>
      </c>
      <c r="I138" s="1">
        <f>ABS(testdata4[[#This Row],[low]]-F137)</f>
        <v>0.32999999999998408</v>
      </c>
      <c r="J138" s="1">
        <f>MAX(testdata4[[#This Row],[H-L]:[|L-pC|]])</f>
        <v>1.2699999999999818</v>
      </c>
      <c r="K138" s="10">
        <f>(K137*20+testdata4[[#This Row],[TR]])/21</f>
        <v>1.422320910123156</v>
      </c>
      <c r="L138" s="1">
        <f>testdata4[[#This Row],[close]]+Multiplier*testdata4[[#This Row],[ATR]]</f>
        <v>239.76696273036947</v>
      </c>
      <c r="M138" s="1">
        <f>testdata4[[#This Row],[close]]-Multiplier*testdata4[[#This Row],[ATR]]</f>
        <v>231.23303726963053</v>
      </c>
      <c r="N138" s="1">
        <f>IF(OR(testdata4[[#This Row],[UpperE]]&lt;N137,D137&gt;N137),testdata4[[#This Row],[UpperE]],N137)</f>
        <v>238.46430141023237</v>
      </c>
      <c r="O138" s="1">
        <f>IF(OR(testdata4[[#This Row],[LowerE]]&gt;O137,E137&lt;O137),testdata4[[#This Row],[LowerE]],O137)</f>
        <v>231.23303726963053</v>
      </c>
      <c r="P138" s="7">
        <f>IF(S137=N137,testdata4[[#This Row],[Upper]],testdata4[[#This Row],[Lower]])</f>
        <v>238.46430141023237</v>
      </c>
      <c r="Q138" s="7">
        <f>IF(testdata4[[#This Row],[AtrStop]]=testdata4[[#This Row],[Upper]],testdata4[[#This Row],[Upper]],NA())</f>
        <v>238.46430141023237</v>
      </c>
      <c r="R138" s="7" t="e">
        <f>IF(testdata4[[#This Row],[AtrStop]]=testdata4[[#This Row],[Lower]],testdata4[[#This Row],[Lower]],NA())</f>
        <v>#N/A</v>
      </c>
      <c r="S138" s="19">
        <f>IF(testdata4[[#This Row],[low]]&lt;=testdata4[[#This Row],[STpot]],testdata4[[#This Row],[Upper]],testdata4[[#This Row],[Lower]])</f>
        <v>238.46430141023237</v>
      </c>
      <c r="U138" s="2"/>
      <c r="V138" s="7"/>
      <c r="W138" s="7"/>
      <c r="X138" s="19"/>
      <c r="Y138" t="str">
        <f t="shared" si="1"/>
        <v>ERR</v>
      </c>
    </row>
    <row r="139" spans="1:25" x14ac:dyDescent="0.25">
      <c r="A139" s="5">
        <v>137</v>
      </c>
      <c r="B139" s="2">
        <v>42936</v>
      </c>
      <c r="C139" s="1">
        <v>235.78</v>
      </c>
      <c r="D139" s="1">
        <v>235.91</v>
      </c>
      <c r="E139" s="1">
        <v>235.01</v>
      </c>
      <c r="F139" s="1">
        <v>235.61</v>
      </c>
      <c r="G139" s="1">
        <f>testdata4[[#This Row],[high]]-testdata4[[#This Row],[low]]</f>
        <v>0.90000000000000568</v>
      </c>
      <c r="H139" s="1">
        <f>ABS(testdata4[[#This Row],[high]]-F138)</f>
        <v>0.40999999999999659</v>
      </c>
      <c r="I139" s="1">
        <f>ABS(testdata4[[#This Row],[low]]-F138)</f>
        <v>0.49000000000000909</v>
      </c>
      <c r="J139" s="1">
        <f>MAX(testdata4[[#This Row],[H-L]:[|L-pC|]])</f>
        <v>0.90000000000000568</v>
      </c>
      <c r="K139" s="10">
        <f>(K138*20+testdata4[[#This Row],[TR]])/21</f>
        <v>1.3974484858315774</v>
      </c>
      <c r="L139" s="1">
        <f>testdata4[[#This Row],[close]]+Multiplier*testdata4[[#This Row],[ATR]]</f>
        <v>239.80234545749474</v>
      </c>
      <c r="M139" s="1">
        <f>testdata4[[#This Row],[close]]-Multiplier*testdata4[[#This Row],[ATR]]</f>
        <v>231.41765454250529</v>
      </c>
      <c r="N139" s="1">
        <f>IF(OR(testdata4[[#This Row],[UpperE]]&lt;N138,D138&gt;N138),testdata4[[#This Row],[UpperE]],N138)</f>
        <v>238.46430141023237</v>
      </c>
      <c r="O139" s="1">
        <f>IF(OR(testdata4[[#This Row],[LowerE]]&gt;O138,E138&lt;O138),testdata4[[#This Row],[LowerE]],O138)</f>
        <v>231.41765454250529</v>
      </c>
      <c r="P139" s="7">
        <f>IF(S138=N138,testdata4[[#This Row],[Upper]],testdata4[[#This Row],[Lower]])</f>
        <v>238.46430141023237</v>
      </c>
      <c r="Q139" s="7">
        <f>IF(testdata4[[#This Row],[AtrStop]]=testdata4[[#This Row],[Upper]],testdata4[[#This Row],[Upper]],NA())</f>
        <v>238.46430141023237</v>
      </c>
      <c r="R139" s="7" t="e">
        <f>IF(testdata4[[#This Row],[AtrStop]]=testdata4[[#This Row],[Lower]],testdata4[[#This Row],[Lower]],NA())</f>
        <v>#N/A</v>
      </c>
      <c r="S139" s="19">
        <f>IF(testdata4[[#This Row],[low]]&lt;=testdata4[[#This Row],[STpot]],testdata4[[#This Row],[Upper]],testdata4[[#This Row],[Lower]])</f>
        <v>238.46430141023237</v>
      </c>
      <c r="U139" s="2"/>
      <c r="V139" s="7"/>
      <c r="W139" s="7"/>
      <c r="X139" s="19"/>
      <c r="Y139" t="str">
        <f t="shared" si="1"/>
        <v>ERR</v>
      </c>
    </row>
    <row r="140" spans="1:25" x14ac:dyDescent="0.25">
      <c r="A140" s="5">
        <v>138</v>
      </c>
      <c r="B140" s="2">
        <v>42937</v>
      </c>
      <c r="C140" s="1">
        <v>234.98</v>
      </c>
      <c r="D140" s="1">
        <v>235.43</v>
      </c>
      <c r="E140" s="1">
        <v>234.73</v>
      </c>
      <c r="F140" s="1">
        <v>235.4</v>
      </c>
      <c r="G140" s="1">
        <f>testdata4[[#This Row],[high]]-testdata4[[#This Row],[low]]</f>
        <v>0.70000000000001705</v>
      </c>
      <c r="H140" s="1">
        <f>ABS(testdata4[[#This Row],[high]]-F139)</f>
        <v>0.18000000000000682</v>
      </c>
      <c r="I140" s="1">
        <f>ABS(testdata4[[#This Row],[low]]-F139)</f>
        <v>0.88000000000002387</v>
      </c>
      <c r="J140" s="1">
        <f>MAX(testdata4[[#This Row],[H-L]:[|L-pC|]])</f>
        <v>0.88000000000002387</v>
      </c>
      <c r="K140" s="10">
        <f>(K139*20+testdata4[[#This Row],[TR]])/21</f>
        <v>1.3728080817443606</v>
      </c>
      <c r="L140" s="1">
        <f>testdata4[[#This Row],[close]]+Multiplier*testdata4[[#This Row],[ATR]]</f>
        <v>239.51842424523309</v>
      </c>
      <c r="M140" s="1">
        <f>testdata4[[#This Row],[close]]-Multiplier*testdata4[[#This Row],[ATR]]</f>
        <v>231.28157575476692</v>
      </c>
      <c r="N140" s="1">
        <f>IF(OR(testdata4[[#This Row],[UpperE]]&lt;N139,D139&gt;N139),testdata4[[#This Row],[UpperE]],N139)</f>
        <v>238.46430141023237</v>
      </c>
      <c r="O140" s="1">
        <f>IF(OR(testdata4[[#This Row],[LowerE]]&gt;O139,E139&lt;O139),testdata4[[#This Row],[LowerE]],O139)</f>
        <v>231.41765454250529</v>
      </c>
      <c r="P140" s="7">
        <f>IF(S139=N139,testdata4[[#This Row],[Upper]],testdata4[[#This Row],[Lower]])</f>
        <v>238.46430141023237</v>
      </c>
      <c r="Q140" s="7">
        <f>IF(testdata4[[#This Row],[AtrStop]]=testdata4[[#This Row],[Upper]],testdata4[[#This Row],[Upper]],NA())</f>
        <v>238.46430141023237</v>
      </c>
      <c r="R140" s="7" t="e">
        <f>IF(testdata4[[#This Row],[AtrStop]]=testdata4[[#This Row],[Lower]],testdata4[[#This Row],[Lower]],NA())</f>
        <v>#N/A</v>
      </c>
      <c r="S140" s="19">
        <f>IF(testdata4[[#This Row],[low]]&lt;=testdata4[[#This Row],[STpot]],testdata4[[#This Row],[Upper]],testdata4[[#This Row],[Lower]])</f>
        <v>238.46430141023237</v>
      </c>
      <c r="U140" s="2"/>
      <c r="V140" s="7"/>
      <c r="W140" s="7"/>
      <c r="X140" s="19"/>
      <c r="Y140" t="str">
        <f t="shared" si="1"/>
        <v>ERR</v>
      </c>
    </row>
    <row r="141" spans="1:25" x14ac:dyDescent="0.25">
      <c r="A141" s="5">
        <v>139</v>
      </c>
      <c r="B141" s="2">
        <v>42940</v>
      </c>
      <c r="C141" s="1">
        <v>235.31</v>
      </c>
      <c r="D141" s="1">
        <v>235.49</v>
      </c>
      <c r="E141" s="1">
        <v>234.83</v>
      </c>
      <c r="F141" s="1">
        <v>235.34</v>
      </c>
      <c r="G141" s="1">
        <f>testdata4[[#This Row],[high]]-testdata4[[#This Row],[low]]</f>
        <v>0.65999999999999659</v>
      </c>
      <c r="H141" s="1">
        <f>ABS(testdata4[[#This Row],[high]]-F140)</f>
        <v>9.0000000000003411E-2</v>
      </c>
      <c r="I141" s="1">
        <f>ABS(testdata4[[#This Row],[low]]-F140)</f>
        <v>0.56999999999999318</v>
      </c>
      <c r="J141" s="1">
        <f>MAX(testdata4[[#This Row],[H-L]:[|L-pC|]])</f>
        <v>0.65999999999999659</v>
      </c>
      <c r="K141" s="10">
        <f>(K140*20+testdata4[[#This Row],[TR]])/21</f>
        <v>1.3388648397565337</v>
      </c>
      <c r="L141" s="1">
        <f>testdata4[[#This Row],[close]]+Multiplier*testdata4[[#This Row],[ATR]]</f>
        <v>239.35659451926961</v>
      </c>
      <c r="M141" s="1">
        <f>testdata4[[#This Row],[close]]-Multiplier*testdata4[[#This Row],[ATR]]</f>
        <v>231.3234054807304</v>
      </c>
      <c r="N141" s="1">
        <f>IF(OR(testdata4[[#This Row],[UpperE]]&lt;N140,D140&gt;N140),testdata4[[#This Row],[UpperE]],N140)</f>
        <v>238.46430141023237</v>
      </c>
      <c r="O141" s="1">
        <f>IF(OR(testdata4[[#This Row],[LowerE]]&gt;O140,E140&lt;O140),testdata4[[#This Row],[LowerE]],O140)</f>
        <v>231.41765454250529</v>
      </c>
      <c r="P141" s="7">
        <f>IF(S140=N140,testdata4[[#This Row],[Upper]],testdata4[[#This Row],[Lower]])</f>
        <v>238.46430141023237</v>
      </c>
      <c r="Q141" s="7">
        <f>IF(testdata4[[#This Row],[AtrStop]]=testdata4[[#This Row],[Upper]],testdata4[[#This Row],[Upper]],NA())</f>
        <v>238.46430141023237</v>
      </c>
      <c r="R141" s="7" t="e">
        <f>IF(testdata4[[#This Row],[AtrStop]]=testdata4[[#This Row],[Lower]],testdata4[[#This Row],[Lower]],NA())</f>
        <v>#N/A</v>
      </c>
      <c r="S141" s="19">
        <f>IF(testdata4[[#This Row],[low]]&lt;=testdata4[[#This Row],[STpot]],testdata4[[#This Row],[Upper]],testdata4[[#This Row],[Lower]])</f>
        <v>238.46430141023237</v>
      </c>
      <c r="U141" s="2"/>
      <c r="V141" s="7"/>
      <c r="W141" s="7"/>
      <c r="X141" s="19"/>
      <c r="Y141" t="str">
        <f t="shared" si="1"/>
        <v>ERR</v>
      </c>
    </row>
    <row r="142" spans="1:25" x14ac:dyDescent="0.25">
      <c r="A142" s="5">
        <v>140</v>
      </c>
      <c r="B142" s="2">
        <v>42941</v>
      </c>
      <c r="C142" s="1">
        <v>236.16</v>
      </c>
      <c r="D142" s="1">
        <v>236.28</v>
      </c>
      <c r="E142" s="1">
        <v>235.67</v>
      </c>
      <c r="F142" s="1">
        <v>235.91</v>
      </c>
      <c r="G142" s="1">
        <f>testdata4[[#This Row],[high]]-testdata4[[#This Row],[low]]</f>
        <v>0.61000000000001364</v>
      </c>
      <c r="H142" s="1">
        <f>ABS(testdata4[[#This Row],[high]]-F141)</f>
        <v>0.93999999999999773</v>
      </c>
      <c r="I142" s="1">
        <f>ABS(testdata4[[#This Row],[low]]-F141)</f>
        <v>0.32999999999998408</v>
      </c>
      <c r="J142" s="1">
        <f>MAX(testdata4[[#This Row],[H-L]:[|L-pC|]])</f>
        <v>0.93999999999999773</v>
      </c>
      <c r="K142" s="10">
        <f>(K141*20+testdata4[[#This Row],[TR]])/21</f>
        <v>1.3198712759586033</v>
      </c>
      <c r="L142" s="1">
        <f>testdata4[[#This Row],[close]]+Multiplier*testdata4[[#This Row],[ATR]]</f>
        <v>239.86961382787581</v>
      </c>
      <c r="M142" s="1">
        <f>testdata4[[#This Row],[close]]-Multiplier*testdata4[[#This Row],[ATR]]</f>
        <v>231.95038617212418</v>
      </c>
      <c r="N142" s="1">
        <f>IF(OR(testdata4[[#This Row],[UpperE]]&lt;N141,D141&gt;N141),testdata4[[#This Row],[UpperE]],N141)</f>
        <v>238.46430141023237</v>
      </c>
      <c r="O142" s="1">
        <f>IF(OR(testdata4[[#This Row],[LowerE]]&gt;O141,E141&lt;O141),testdata4[[#This Row],[LowerE]],O141)</f>
        <v>231.95038617212418</v>
      </c>
      <c r="P142" s="7">
        <f>IF(S141=N141,testdata4[[#This Row],[Upper]],testdata4[[#This Row],[Lower]])</f>
        <v>238.46430141023237</v>
      </c>
      <c r="Q142" s="7">
        <f>IF(testdata4[[#This Row],[AtrStop]]=testdata4[[#This Row],[Upper]],testdata4[[#This Row],[Upper]],NA())</f>
        <v>238.46430141023237</v>
      </c>
      <c r="R142" s="7" t="e">
        <f>IF(testdata4[[#This Row],[AtrStop]]=testdata4[[#This Row],[Lower]],testdata4[[#This Row],[Lower]],NA())</f>
        <v>#N/A</v>
      </c>
      <c r="S142" s="19">
        <f>IF(testdata4[[#This Row],[low]]&lt;=testdata4[[#This Row],[STpot]],testdata4[[#This Row],[Upper]],testdata4[[#This Row],[Lower]])</f>
        <v>238.46430141023237</v>
      </c>
      <c r="U142" s="2"/>
      <c r="V142" s="7"/>
      <c r="W142" s="7"/>
      <c r="X142" s="19"/>
      <c r="Y142" t="str">
        <f t="shared" si="1"/>
        <v>ERR</v>
      </c>
    </row>
    <row r="143" spans="1:25" x14ac:dyDescent="0.25">
      <c r="A143" s="5">
        <v>141</v>
      </c>
      <c r="B143" s="2">
        <v>42942</v>
      </c>
      <c r="C143" s="1">
        <v>236.23</v>
      </c>
      <c r="D143" s="1">
        <v>236.27</v>
      </c>
      <c r="E143" s="1">
        <v>235.64</v>
      </c>
      <c r="F143" s="1">
        <v>235.92</v>
      </c>
      <c r="G143" s="1">
        <f>testdata4[[#This Row],[high]]-testdata4[[#This Row],[low]]</f>
        <v>0.63000000000002387</v>
      </c>
      <c r="H143" s="1">
        <f>ABS(testdata4[[#This Row],[high]]-F142)</f>
        <v>0.36000000000001364</v>
      </c>
      <c r="I143" s="1">
        <f>ABS(testdata4[[#This Row],[low]]-F142)</f>
        <v>0.27000000000001023</v>
      </c>
      <c r="J143" s="1">
        <f>MAX(testdata4[[#This Row],[H-L]:[|L-pC|]])</f>
        <v>0.63000000000002387</v>
      </c>
      <c r="K143" s="10">
        <f>(K142*20+testdata4[[#This Row],[TR]])/21</f>
        <v>1.2870202628177185</v>
      </c>
      <c r="L143" s="1">
        <f>testdata4[[#This Row],[close]]+Multiplier*testdata4[[#This Row],[ATR]]</f>
        <v>239.78106078845315</v>
      </c>
      <c r="M143" s="1">
        <f>testdata4[[#This Row],[close]]-Multiplier*testdata4[[#This Row],[ATR]]</f>
        <v>232.05893921154683</v>
      </c>
      <c r="N143" s="1">
        <f>IF(OR(testdata4[[#This Row],[UpperE]]&lt;N142,D142&gt;N142),testdata4[[#This Row],[UpperE]],N142)</f>
        <v>238.46430141023237</v>
      </c>
      <c r="O143" s="1">
        <f>IF(OR(testdata4[[#This Row],[LowerE]]&gt;O142,E142&lt;O142),testdata4[[#This Row],[LowerE]],O142)</f>
        <v>232.05893921154683</v>
      </c>
      <c r="P143" s="7">
        <f>IF(S142=N142,testdata4[[#This Row],[Upper]],testdata4[[#This Row],[Lower]])</f>
        <v>238.46430141023237</v>
      </c>
      <c r="Q143" s="7">
        <f>IF(testdata4[[#This Row],[AtrStop]]=testdata4[[#This Row],[Upper]],testdata4[[#This Row],[Upper]],NA())</f>
        <v>238.46430141023237</v>
      </c>
      <c r="R143" s="7" t="e">
        <f>IF(testdata4[[#This Row],[AtrStop]]=testdata4[[#This Row],[Lower]],testdata4[[#This Row],[Lower]],NA())</f>
        <v>#N/A</v>
      </c>
      <c r="S143" s="19">
        <f>IF(testdata4[[#This Row],[low]]&lt;=testdata4[[#This Row],[STpot]],testdata4[[#This Row],[Upper]],testdata4[[#This Row],[Lower]])</f>
        <v>238.46430141023237</v>
      </c>
      <c r="U143" s="2"/>
      <c r="V143" s="7"/>
      <c r="W143" s="7"/>
      <c r="X143" s="19"/>
      <c r="Y143" t="str">
        <f t="shared" si="1"/>
        <v>ERR</v>
      </c>
    </row>
    <row r="144" spans="1:25" x14ac:dyDescent="0.25">
      <c r="A144" s="5">
        <v>142</v>
      </c>
      <c r="B144" s="2">
        <v>42943</v>
      </c>
      <c r="C144" s="1">
        <v>236.43</v>
      </c>
      <c r="D144" s="1">
        <v>236.47</v>
      </c>
      <c r="E144" s="1">
        <v>234.26</v>
      </c>
      <c r="F144" s="1">
        <v>235.7</v>
      </c>
      <c r="G144" s="1">
        <f>testdata4[[#This Row],[high]]-testdata4[[#This Row],[low]]</f>
        <v>2.210000000000008</v>
      </c>
      <c r="H144" s="1">
        <f>ABS(testdata4[[#This Row],[high]]-F143)</f>
        <v>0.55000000000001137</v>
      </c>
      <c r="I144" s="1">
        <f>ABS(testdata4[[#This Row],[low]]-F143)</f>
        <v>1.6599999999999966</v>
      </c>
      <c r="J144" s="1">
        <f>MAX(testdata4[[#This Row],[H-L]:[|L-pC|]])</f>
        <v>2.210000000000008</v>
      </c>
      <c r="K144" s="10">
        <f>(K143*20+testdata4[[#This Row],[TR]])/21</f>
        <v>1.330971678874018</v>
      </c>
      <c r="L144" s="1">
        <f>testdata4[[#This Row],[close]]+Multiplier*testdata4[[#This Row],[ATR]]</f>
        <v>239.69291503662205</v>
      </c>
      <c r="M144" s="1">
        <f>testdata4[[#This Row],[close]]-Multiplier*testdata4[[#This Row],[ATR]]</f>
        <v>231.70708496337792</v>
      </c>
      <c r="N144" s="1">
        <f>IF(OR(testdata4[[#This Row],[UpperE]]&lt;N143,D143&gt;N143),testdata4[[#This Row],[UpperE]],N143)</f>
        <v>238.46430141023237</v>
      </c>
      <c r="O144" s="1">
        <f>IF(OR(testdata4[[#This Row],[LowerE]]&gt;O143,E143&lt;O143),testdata4[[#This Row],[LowerE]],O143)</f>
        <v>232.05893921154683</v>
      </c>
      <c r="P144" s="7">
        <f>IF(S143=N143,testdata4[[#This Row],[Upper]],testdata4[[#This Row],[Lower]])</f>
        <v>238.46430141023237</v>
      </c>
      <c r="Q144" s="7">
        <f>IF(testdata4[[#This Row],[AtrStop]]=testdata4[[#This Row],[Upper]],testdata4[[#This Row],[Upper]],NA())</f>
        <v>238.46430141023237</v>
      </c>
      <c r="R144" s="7" t="e">
        <f>IF(testdata4[[#This Row],[AtrStop]]=testdata4[[#This Row],[Lower]],testdata4[[#This Row],[Lower]],NA())</f>
        <v>#N/A</v>
      </c>
      <c r="S144" s="19">
        <f>IF(testdata4[[#This Row],[low]]&lt;=testdata4[[#This Row],[STpot]],testdata4[[#This Row],[Upper]],testdata4[[#This Row],[Lower]])</f>
        <v>238.46430141023237</v>
      </c>
      <c r="U144" s="2"/>
      <c r="V144" s="7"/>
      <c r="W144" s="7"/>
      <c r="X144" s="19"/>
      <c r="Y144" t="str">
        <f t="shared" ref="Y144:Y207" si="2">IF(ROUND(X144,8)&lt;&gt;ROUND(S144,8),"ERR","")</f>
        <v>ERR</v>
      </c>
    </row>
    <row r="145" spans="1:25" x14ac:dyDescent="0.25">
      <c r="A145" s="5">
        <v>143</v>
      </c>
      <c r="B145" s="2">
        <v>42944</v>
      </c>
      <c r="C145" s="1">
        <v>235.18</v>
      </c>
      <c r="D145" s="1">
        <v>235.57</v>
      </c>
      <c r="E145" s="1">
        <v>234.68</v>
      </c>
      <c r="F145" s="1">
        <v>235.43</v>
      </c>
      <c r="G145" s="1">
        <f>testdata4[[#This Row],[high]]-testdata4[[#This Row],[low]]</f>
        <v>0.88999999999998636</v>
      </c>
      <c r="H145" s="1">
        <f>ABS(testdata4[[#This Row],[high]]-F144)</f>
        <v>0.12999999999999545</v>
      </c>
      <c r="I145" s="1">
        <f>ABS(testdata4[[#This Row],[low]]-F144)</f>
        <v>1.0199999999999818</v>
      </c>
      <c r="J145" s="1">
        <f>MAX(testdata4[[#This Row],[H-L]:[|L-pC|]])</f>
        <v>1.0199999999999818</v>
      </c>
      <c r="K145" s="10">
        <f>(K144*20+testdata4[[#This Row],[TR]])/21</f>
        <v>1.31616350368954</v>
      </c>
      <c r="L145" s="1">
        <f>testdata4[[#This Row],[close]]+Multiplier*testdata4[[#This Row],[ATR]]</f>
        <v>239.37849051106863</v>
      </c>
      <c r="M145" s="1">
        <f>testdata4[[#This Row],[close]]-Multiplier*testdata4[[#This Row],[ATR]]</f>
        <v>231.48150948893138</v>
      </c>
      <c r="N145" s="1">
        <f>IF(OR(testdata4[[#This Row],[UpperE]]&lt;N144,D144&gt;N144),testdata4[[#This Row],[UpperE]],N144)</f>
        <v>238.46430141023237</v>
      </c>
      <c r="O145" s="1">
        <f>IF(OR(testdata4[[#This Row],[LowerE]]&gt;O144,E144&lt;O144),testdata4[[#This Row],[LowerE]],O144)</f>
        <v>232.05893921154683</v>
      </c>
      <c r="P145" s="7">
        <f>IF(S144=N144,testdata4[[#This Row],[Upper]],testdata4[[#This Row],[Lower]])</f>
        <v>238.46430141023237</v>
      </c>
      <c r="Q145" s="7">
        <f>IF(testdata4[[#This Row],[AtrStop]]=testdata4[[#This Row],[Upper]],testdata4[[#This Row],[Upper]],NA())</f>
        <v>238.46430141023237</v>
      </c>
      <c r="R145" s="7" t="e">
        <f>IF(testdata4[[#This Row],[AtrStop]]=testdata4[[#This Row],[Lower]],testdata4[[#This Row],[Lower]],NA())</f>
        <v>#N/A</v>
      </c>
      <c r="S145" s="19">
        <f>IF(testdata4[[#This Row],[low]]&lt;=testdata4[[#This Row],[STpot]],testdata4[[#This Row],[Upper]],testdata4[[#This Row],[Lower]])</f>
        <v>238.46430141023237</v>
      </c>
      <c r="U145" s="2"/>
      <c r="V145" s="7"/>
      <c r="W145" s="7"/>
      <c r="X145" s="19"/>
      <c r="Y145" t="str">
        <f t="shared" si="2"/>
        <v>ERR</v>
      </c>
    </row>
    <row r="146" spans="1:25" x14ac:dyDescent="0.25">
      <c r="A146" s="5">
        <v>144</v>
      </c>
      <c r="B146" s="2">
        <v>42947</v>
      </c>
      <c r="C146" s="1">
        <v>235.87</v>
      </c>
      <c r="D146" s="1">
        <v>235.97</v>
      </c>
      <c r="E146" s="1">
        <v>235.07</v>
      </c>
      <c r="F146" s="1">
        <v>235.29</v>
      </c>
      <c r="G146" s="1">
        <f>testdata4[[#This Row],[high]]-testdata4[[#This Row],[low]]</f>
        <v>0.90000000000000568</v>
      </c>
      <c r="H146" s="1">
        <f>ABS(testdata4[[#This Row],[high]]-F145)</f>
        <v>0.53999999999999204</v>
      </c>
      <c r="I146" s="1">
        <f>ABS(testdata4[[#This Row],[low]]-F145)</f>
        <v>0.36000000000001364</v>
      </c>
      <c r="J146" s="1">
        <f>MAX(testdata4[[#This Row],[H-L]:[|L-pC|]])</f>
        <v>0.90000000000000568</v>
      </c>
      <c r="K146" s="10">
        <f>(K145*20+testdata4[[#This Row],[TR]])/21</f>
        <v>1.2963461939900385</v>
      </c>
      <c r="L146" s="1">
        <f>testdata4[[#This Row],[close]]+Multiplier*testdata4[[#This Row],[ATR]]</f>
        <v>239.1790385819701</v>
      </c>
      <c r="M146" s="1">
        <f>testdata4[[#This Row],[close]]-Multiplier*testdata4[[#This Row],[ATR]]</f>
        <v>231.40096141802988</v>
      </c>
      <c r="N146" s="1">
        <f>IF(OR(testdata4[[#This Row],[UpperE]]&lt;N145,D145&gt;N145),testdata4[[#This Row],[UpperE]],N145)</f>
        <v>238.46430141023237</v>
      </c>
      <c r="O146" s="1">
        <f>IF(OR(testdata4[[#This Row],[LowerE]]&gt;O145,E145&lt;O145),testdata4[[#This Row],[LowerE]],O145)</f>
        <v>232.05893921154683</v>
      </c>
      <c r="P146" s="7">
        <f>IF(S145=N145,testdata4[[#This Row],[Upper]],testdata4[[#This Row],[Lower]])</f>
        <v>238.46430141023237</v>
      </c>
      <c r="Q146" s="7">
        <f>IF(testdata4[[#This Row],[AtrStop]]=testdata4[[#This Row],[Upper]],testdata4[[#This Row],[Upper]],NA())</f>
        <v>238.46430141023237</v>
      </c>
      <c r="R146" s="7" t="e">
        <f>IF(testdata4[[#This Row],[AtrStop]]=testdata4[[#This Row],[Lower]],testdata4[[#This Row],[Lower]],NA())</f>
        <v>#N/A</v>
      </c>
      <c r="S146" s="19">
        <f>IF(testdata4[[#This Row],[low]]&lt;=testdata4[[#This Row],[STpot]],testdata4[[#This Row],[Upper]],testdata4[[#This Row],[Lower]])</f>
        <v>238.46430141023237</v>
      </c>
      <c r="U146" s="2"/>
      <c r="V146" s="7"/>
      <c r="W146" s="7"/>
      <c r="X146" s="19"/>
      <c r="Y146" t="str">
        <f t="shared" si="2"/>
        <v>ERR</v>
      </c>
    </row>
    <row r="147" spans="1:25" x14ac:dyDescent="0.25">
      <c r="A147" s="5">
        <v>145</v>
      </c>
      <c r="B147" s="2">
        <v>42948</v>
      </c>
      <c r="C147" s="1">
        <v>235.95</v>
      </c>
      <c r="D147" s="1">
        <v>235.99</v>
      </c>
      <c r="E147" s="1">
        <v>235.24</v>
      </c>
      <c r="F147" s="1">
        <v>235.82</v>
      </c>
      <c r="G147" s="1">
        <f>testdata4[[#This Row],[high]]-testdata4[[#This Row],[low]]</f>
        <v>0.75</v>
      </c>
      <c r="H147" s="1">
        <f>ABS(testdata4[[#This Row],[high]]-F146)</f>
        <v>0.70000000000001705</v>
      </c>
      <c r="I147" s="1">
        <f>ABS(testdata4[[#This Row],[low]]-F146)</f>
        <v>4.9999999999982947E-2</v>
      </c>
      <c r="J147" s="1">
        <f>MAX(testdata4[[#This Row],[H-L]:[|L-pC|]])</f>
        <v>0.75</v>
      </c>
      <c r="K147" s="10">
        <f>(K146*20+testdata4[[#This Row],[TR]])/21</f>
        <v>1.2703297085619414</v>
      </c>
      <c r="L147" s="1">
        <f>testdata4[[#This Row],[close]]+Multiplier*testdata4[[#This Row],[ATR]]</f>
        <v>239.63098912568583</v>
      </c>
      <c r="M147" s="1">
        <f>testdata4[[#This Row],[close]]-Multiplier*testdata4[[#This Row],[ATR]]</f>
        <v>232.00901087431416</v>
      </c>
      <c r="N147" s="1">
        <f>IF(OR(testdata4[[#This Row],[UpperE]]&lt;N146,D146&gt;N146),testdata4[[#This Row],[UpperE]],N146)</f>
        <v>238.46430141023237</v>
      </c>
      <c r="O147" s="1">
        <f>IF(OR(testdata4[[#This Row],[LowerE]]&gt;O146,E146&lt;O146),testdata4[[#This Row],[LowerE]],O146)</f>
        <v>232.05893921154683</v>
      </c>
      <c r="P147" s="7">
        <f>IF(S146=N146,testdata4[[#This Row],[Upper]],testdata4[[#This Row],[Lower]])</f>
        <v>238.46430141023237</v>
      </c>
      <c r="Q147" s="7">
        <f>IF(testdata4[[#This Row],[AtrStop]]=testdata4[[#This Row],[Upper]],testdata4[[#This Row],[Upper]],NA())</f>
        <v>238.46430141023237</v>
      </c>
      <c r="R147" s="7" t="e">
        <f>IF(testdata4[[#This Row],[AtrStop]]=testdata4[[#This Row],[Lower]],testdata4[[#This Row],[Lower]],NA())</f>
        <v>#N/A</v>
      </c>
      <c r="S147" s="19">
        <f>IF(testdata4[[#This Row],[low]]&lt;=testdata4[[#This Row],[STpot]],testdata4[[#This Row],[Upper]],testdata4[[#This Row],[Lower]])</f>
        <v>238.46430141023237</v>
      </c>
      <c r="U147" s="2"/>
      <c r="V147" s="7"/>
      <c r="W147" s="7"/>
      <c r="X147" s="19"/>
      <c r="Y147" t="str">
        <f t="shared" si="2"/>
        <v>ERR</v>
      </c>
    </row>
    <row r="148" spans="1:25" x14ac:dyDescent="0.25">
      <c r="A148" s="5">
        <v>146</v>
      </c>
      <c r="B148" s="2">
        <v>42949</v>
      </c>
      <c r="C148" s="1">
        <v>235.96</v>
      </c>
      <c r="D148" s="1">
        <v>236.09</v>
      </c>
      <c r="E148" s="1">
        <v>234.91</v>
      </c>
      <c r="F148" s="1">
        <v>235.93</v>
      </c>
      <c r="G148" s="1">
        <f>testdata4[[#This Row],[high]]-testdata4[[#This Row],[low]]</f>
        <v>1.1800000000000068</v>
      </c>
      <c r="H148" s="1">
        <f>ABS(testdata4[[#This Row],[high]]-F147)</f>
        <v>0.27000000000001023</v>
      </c>
      <c r="I148" s="1">
        <f>ABS(testdata4[[#This Row],[low]]-F147)</f>
        <v>0.90999999999999659</v>
      </c>
      <c r="J148" s="1">
        <f>MAX(testdata4[[#This Row],[H-L]:[|L-pC|]])</f>
        <v>1.1800000000000068</v>
      </c>
      <c r="K148" s="10">
        <f>(K147*20+testdata4[[#This Row],[TR]])/21</f>
        <v>1.2660282938685161</v>
      </c>
      <c r="L148" s="1">
        <f>testdata4[[#This Row],[close]]+Multiplier*testdata4[[#This Row],[ATR]]</f>
        <v>239.72808488160555</v>
      </c>
      <c r="M148" s="1">
        <f>testdata4[[#This Row],[close]]-Multiplier*testdata4[[#This Row],[ATR]]</f>
        <v>232.13191511839446</v>
      </c>
      <c r="N148" s="1">
        <f>IF(OR(testdata4[[#This Row],[UpperE]]&lt;N147,D147&gt;N147),testdata4[[#This Row],[UpperE]],N147)</f>
        <v>238.46430141023237</v>
      </c>
      <c r="O148" s="1">
        <f>IF(OR(testdata4[[#This Row],[LowerE]]&gt;O147,E147&lt;O147),testdata4[[#This Row],[LowerE]],O147)</f>
        <v>232.13191511839446</v>
      </c>
      <c r="P148" s="7">
        <f>IF(S147=N147,testdata4[[#This Row],[Upper]],testdata4[[#This Row],[Lower]])</f>
        <v>238.46430141023237</v>
      </c>
      <c r="Q148" s="7">
        <f>IF(testdata4[[#This Row],[AtrStop]]=testdata4[[#This Row],[Upper]],testdata4[[#This Row],[Upper]],NA())</f>
        <v>238.46430141023237</v>
      </c>
      <c r="R148" s="7" t="e">
        <f>IF(testdata4[[#This Row],[AtrStop]]=testdata4[[#This Row],[Lower]],testdata4[[#This Row],[Lower]],NA())</f>
        <v>#N/A</v>
      </c>
      <c r="S148" s="19">
        <f>IF(testdata4[[#This Row],[low]]&lt;=testdata4[[#This Row],[STpot]],testdata4[[#This Row],[Upper]],testdata4[[#This Row],[Lower]])</f>
        <v>238.46430141023237</v>
      </c>
      <c r="U148" s="2"/>
      <c r="V148" s="7"/>
      <c r="W148" s="7"/>
      <c r="X148" s="19"/>
      <c r="Y148" t="str">
        <f t="shared" si="2"/>
        <v>ERR</v>
      </c>
    </row>
    <row r="149" spans="1:25" x14ac:dyDescent="0.25">
      <c r="A149" s="5">
        <v>147</v>
      </c>
      <c r="B149" s="2">
        <v>42950</v>
      </c>
      <c r="C149" s="1">
        <v>235.81</v>
      </c>
      <c r="D149" s="1">
        <v>235.84</v>
      </c>
      <c r="E149" s="1">
        <v>235.17</v>
      </c>
      <c r="F149" s="1">
        <v>235.48</v>
      </c>
      <c r="G149" s="1">
        <f>testdata4[[#This Row],[high]]-testdata4[[#This Row],[low]]</f>
        <v>0.67000000000001592</v>
      </c>
      <c r="H149" s="1">
        <f>ABS(testdata4[[#This Row],[high]]-F148)</f>
        <v>9.0000000000003411E-2</v>
      </c>
      <c r="I149" s="1">
        <f>ABS(testdata4[[#This Row],[low]]-F148)</f>
        <v>0.76000000000001933</v>
      </c>
      <c r="J149" s="1">
        <f>MAX(testdata4[[#This Row],[H-L]:[|L-pC|]])</f>
        <v>0.76000000000001933</v>
      </c>
      <c r="K149" s="10">
        <f>(K148*20+testdata4[[#This Row],[TR]])/21</f>
        <v>1.2419317084462067</v>
      </c>
      <c r="L149" s="1">
        <f>testdata4[[#This Row],[close]]+Multiplier*testdata4[[#This Row],[ATR]]</f>
        <v>239.2057951253386</v>
      </c>
      <c r="M149" s="1">
        <f>testdata4[[#This Row],[close]]-Multiplier*testdata4[[#This Row],[ATR]]</f>
        <v>231.75420487466138</v>
      </c>
      <c r="N149" s="1">
        <f>IF(OR(testdata4[[#This Row],[UpperE]]&lt;N148,D148&gt;N148),testdata4[[#This Row],[UpperE]],N148)</f>
        <v>238.46430141023237</v>
      </c>
      <c r="O149" s="1">
        <f>IF(OR(testdata4[[#This Row],[LowerE]]&gt;O148,E148&lt;O148),testdata4[[#This Row],[LowerE]],O148)</f>
        <v>232.13191511839446</v>
      </c>
      <c r="P149" s="7">
        <f>IF(S148=N148,testdata4[[#This Row],[Upper]],testdata4[[#This Row],[Lower]])</f>
        <v>238.46430141023237</v>
      </c>
      <c r="Q149" s="7">
        <f>IF(testdata4[[#This Row],[AtrStop]]=testdata4[[#This Row],[Upper]],testdata4[[#This Row],[Upper]],NA())</f>
        <v>238.46430141023237</v>
      </c>
      <c r="R149" s="7" t="e">
        <f>IF(testdata4[[#This Row],[AtrStop]]=testdata4[[#This Row],[Lower]],testdata4[[#This Row],[Lower]],NA())</f>
        <v>#N/A</v>
      </c>
      <c r="S149" s="19">
        <f>IF(testdata4[[#This Row],[low]]&lt;=testdata4[[#This Row],[STpot]],testdata4[[#This Row],[Upper]],testdata4[[#This Row],[Lower]])</f>
        <v>238.46430141023237</v>
      </c>
      <c r="U149" s="2"/>
      <c r="V149" s="7"/>
      <c r="W149" s="7"/>
      <c r="X149" s="19"/>
      <c r="Y149" t="str">
        <f t="shared" si="2"/>
        <v>ERR</v>
      </c>
    </row>
    <row r="150" spans="1:25" x14ac:dyDescent="0.25">
      <c r="A150" s="5">
        <v>148</v>
      </c>
      <c r="B150" s="2">
        <v>42951</v>
      </c>
      <c r="C150" s="1">
        <v>236.01</v>
      </c>
      <c r="D150" s="1">
        <v>236.27</v>
      </c>
      <c r="E150" s="1">
        <v>235.49</v>
      </c>
      <c r="F150" s="1">
        <v>235.9</v>
      </c>
      <c r="G150" s="1">
        <f>testdata4[[#This Row],[high]]-testdata4[[#This Row],[low]]</f>
        <v>0.78000000000000114</v>
      </c>
      <c r="H150" s="1">
        <f>ABS(testdata4[[#This Row],[high]]-F149)</f>
        <v>0.79000000000002046</v>
      </c>
      <c r="I150" s="1">
        <f>ABS(testdata4[[#This Row],[low]]-F149)</f>
        <v>1.0000000000019327E-2</v>
      </c>
      <c r="J150" s="1">
        <f>MAX(testdata4[[#This Row],[H-L]:[|L-pC|]])</f>
        <v>0.79000000000002046</v>
      </c>
      <c r="K150" s="10">
        <f>(K149*20+testdata4[[#This Row],[TR]])/21</f>
        <v>1.2204111509011502</v>
      </c>
      <c r="L150" s="1">
        <f>testdata4[[#This Row],[close]]+Multiplier*testdata4[[#This Row],[ATR]]</f>
        <v>239.56123345270345</v>
      </c>
      <c r="M150" s="1">
        <f>testdata4[[#This Row],[close]]-Multiplier*testdata4[[#This Row],[ATR]]</f>
        <v>232.23876654729656</v>
      </c>
      <c r="N150" s="1">
        <f>IF(OR(testdata4[[#This Row],[UpperE]]&lt;N149,D149&gt;N149),testdata4[[#This Row],[UpperE]],N149)</f>
        <v>238.46430141023237</v>
      </c>
      <c r="O150" s="1">
        <f>IF(OR(testdata4[[#This Row],[LowerE]]&gt;O149,E149&lt;O149),testdata4[[#This Row],[LowerE]],O149)</f>
        <v>232.23876654729656</v>
      </c>
      <c r="P150" s="7">
        <f>IF(S149=N149,testdata4[[#This Row],[Upper]],testdata4[[#This Row],[Lower]])</f>
        <v>238.46430141023237</v>
      </c>
      <c r="Q150" s="7">
        <f>IF(testdata4[[#This Row],[AtrStop]]=testdata4[[#This Row],[Upper]],testdata4[[#This Row],[Upper]],NA())</f>
        <v>238.46430141023237</v>
      </c>
      <c r="R150" s="7" t="e">
        <f>IF(testdata4[[#This Row],[AtrStop]]=testdata4[[#This Row],[Lower]],testdata4[[#This Row],[Lower]],NA())</f>
        <v>#N/A</v>
      </c>
      <c r="S150" s="19">
        <f>IF(testdata4[[#This Row],[low]]&lt;=testdata4[[#This Row],[STpot]],testdata4[[#This Row],[Upper]],testdata4[[#This Row],[Lower]])</f>
        <v>238.46430141023237</v>
      </c>
      <c r="U150" s="2"/>
      <c r="V150" s="7"/>
      <c r="W150" s="7"/>
      <c r="X150" s="19"/>
      <c r="Y150" t="str">
        <f t="shared" si="2"/>
        <v>ERR</v>
      </c>
    </row>
    <row r="151" spans="1:25" x14ac:dyDescent="0.25">
      <c r="A151" s="5">
        <v>149</v>
      </c>
      <c r="B151" s="2">
        <v>42954</v>
      </c>
      <c r="C151" s="1">
        <v>235.98</v>
      </c>
      <c r="D151" s="1">
        <v>236.34</v>
      </c>
      <c r="E151" s="1">
        <v>235.87</v>
      </c>
      <c r="F151" s="1">
        <v>236.34</v>
      </c>
      <c r="G151" s="1">
        <f>testdata4[[#This Row],[high]]-testdata4[[#This Row],[low]]</f>
        <v>0.46999999999999886</v>
      </c>
      <c r="H151" s="1">
        <f>ABS(testdata4[[#This Row],[high]]-F150)</f>
        <v>0.43999999999999773</v>
      </c>
      <c r="I151" s="1">
        <f>ABS(testdata4[[#This Row],[low]]-F150)</f>
        <v>3.0000000000001137E-2</v>
      </c>
      <c r="J151" s="1">
        <f>MAX(testdata4[[#This Row],[H-L]:[|L-pC|]])</f>
        <v>0.46999999999999886</v>
      </c>
      <c r="K151" s="10">
        <f>(K150*20+testdata4[[#This Row],[TR]])/21</f>
        <v>1.1846772865725239</v>
      </c>
      <c r="L151" s="1">
        <f>testdata4[[#This Row],[close]]+Multiplier*testdata4[[#This Row],[ATR]]</f>
        <v>239.89403185971759</v>
      </c>
      <c r="M151" s="1">
        <f>testdata4[[#This Row],[close]]-Multiplier*testdata4[[#This Row],[ATR]]</f>
        <v>232.78596814028242</v>
      </c>
      <c r="N151" s="1">
        <f>IF(OR(testdata4[[#This Row],[UpperE]]&lt;N150,D150&gt;N150),testdata4[[#This Row],[UpperE]],N150)</f>
        <v>238.46430141023237</v>
      </c>
      <c r="O151" s="1">
        <f>IF(OR(testdata4[[#This Row],[LowerE]]&gt;O150,E150&lt;O150),testdata4[[#This Row],[LowerE]],O150)</f>
        <v>232.78596814028242</v>
      </c>
      <c r="P151" s="7">
        <f>IF(S150=N150,testdata4[[#This Row],[Upper]],testdata4[[#This Row],[Lower]])</f>
        <v>238.46430141023237</v>
      </c>
      <c r="Q151" s="7">
        <f>IF(testdata4[[#This Row],[AtrStop]]=testdata4[[#This Row],[Upper]],testdata4[[#This Row],[Upper]],NA())</f>
        <v>238.46430141023237</v>
      </c>
      <c r="R151" s="7" t="e">
        <f>IF(testdata4[[#This Row],[AtrStop]]=testdata4[[#This Row],[Lower]],testdata4[[#This Row],[Lower]],NA())</f>
        <v>#N/A</v>
      </c>
      <c r="S151" s="19">
        <f>IF(testdata4[[#This Row],[low]]&lt;=testdata4[[#This Row],[STpot]],testdata4[[#This Row],[Upper]],testdata4[[#This Row],[Lower]])</f>
        <v>238.46430141023237</v>
      </c>
      <c r="U151" s="2"/>
      <c r="V151" s="7"/>
      <c r="W151" s="7"/>
      <c r="X151" s="19"/>
      <c r="Y151" t="str">
        <f t="shared" si="2"/>
        <v>ERR</v>
      </c>
    </row>
    <row r="152" spans="1:25" x14ac:dyDescent="0.25">
      <c r="A152" s="5">
        <v>150</v>
      </c>
      <c r="B152" s="2">
        <v>42955</v>
      </c>
      <c r="C152" s="1">
        <v>236</v>
      </c>
      <c r="D152" s="1">
        <v>237.33</v>
      </c>
      <c r="E152" s="1">
        <v>235.35</v>
      </c>
      <c r="F152" s="1">
        <v>235.76</v>
      </c>
      <c r="G152" s="1">
        <f>testdata4[[#This Row],[high]]-testdata4[[#This Row],[low]]</f>
        <v>1.9800000000000182</v>
      </c>
      <c r="H152" s="1">
        <f>ABS(testdata4[[#This Row],[high]]-F151)</f>
        <v>0.99000000000000909</v>
      </c>
      <c r="I152" s="1">
        <f>ABS(testdata4[[#This Row],[low]]-F151)</f>
        <v>0.99000000000000909</v>
      </c>
      <c r="J152" s="1">
        <f>MAX(testdata4[[#This Row],[H-L]:[|L-pC|]])</f>
        <v>1.9800000000000182</v>
      </c>
      <c r="K152" s="10">
        <f>(K151*20+testdata4[[#This Row],[TR]])/21</f>
        <v>1.2225497967357379</v>
      </c>
      <c r="L152" s="1">
        <f>testdata4[[#This Row],[close]]+Multiplier*testdata4[[#This Row],[ATR]]</f>
        <v>239.42764939020719</v>
      </c>
      <c r="M152" s="1">
        <f>testdata4[[#This Row],[close]]-Multiplier*testdata4[[#This Row],[ATR]]</f>
        <v>232.09235060979279</v>
      </c>
      <c r="N152" s="1">
        <f>IF(OR(testdata4[[#This Row],[UpperE]]&lt;N151,D151&gt;N151),testdata4[[#This Row],[UpperE]],N151)</f>
        <v>238.46430141023237</v>
      </c>
      <c r="O152" s="1">
        <f>IF(OR(testdata4[[#This Row],[LowerE]]&gt;O151,E151&lt;O151),testdata4[[#This Row],[LowerE]],O151)</f>
        <v>232.78596814028242</v>
      </c>
      <c r="P152" s="7">
        <f>IF(S151=N151,testdata4[[#This Row],[Upper]],testdata4[[#This Row],[Lower]])</f>
        <v>238.46430141023237</v>
      </c>
      <c r="Q152" s="7">
        <f>IF(testdata4[[#This Row],[AtrStop]]=testdata4[[#This Row],[Upper]],testdata4[[#This Row],[Upper]],NA())</f>
        <v>238.46430141023237</v>
      </c>
      <c r="R152" s="7" t="e">
        <f>IF(testdata4[[#This Row],[AtrStop]]=testdata4[[#This Row],[Lower]],testdata4[[#This Row],[Lower]],NA())</f>
        <v>#N/A</v>
      </c>
      <c r="S152" s="19">
        <f>IF(testdata4[[#This Row],[low]]&lt;=testdata4[[#This Row],[STpot]],testdata4[[#This Row],[Upper]],testdata4[[#This Row],[Lower]])</f>
        <v>238.46430141023237</v>
      </c>
      <c r="U152" s="2"/>
      <c r="V152" s="7"/>
      <c r="W152" s="7"/>
      <c r="X152" s="19"/>
      <c r="Y152" t="str">
        <f t="shared" si="2"/>
        <v>ERR</v>
      </c>
    </row>
    <row r="153" spans="1:25" x14ac:dyDescent="0.25">
      <c r="A153" s="5">
        <v>151</v>
      </c>
      <c r="B153" s="2">
        <v>42956</v>
      </c>
      <c r="C153" s="1">
        <v>235.01</v>
      </c>
      <c r="D153" s="1">
        <v>235.81</v>
      </c>
      <c r="E153" s="1">
        <v>234.62</v>
      </c>
      <c r="F153" s="1">
        <v>235.75</v>
      </c>
      <c r="G153" s="1">
        <f>testdata4[[#This Row],[high]]-testdata4[[#This Row],[low]]</f>
        <v>1.1899999999999977</v>
      </c>
      <c r="H153" s="1">
        <f>ABS(testdata4[[#This Row],[high]]-F152)</f>
        <v>5.0000000000011369E-2</v>
      </c>
      <c r="I153" s="1">
        <f>ABS(testdata4[[#This Row],[low]]-F152)</f>
        <v>1.1399999999999864</v>
      </c>
      <c r="J153" s="1">
        <f>MAX(testdata4[[#This Row],[H-L]:[|L-pC|]])</f>
        <v>1.1899999999999977</v>
      </c>
      <c r="K153" s="10">
        <f>(K152*20+testdata4[[#This Row],[TR]])/21</f>
        <v>1.2209998064149883</v>
      </c>
      <c r="L153" s="1">
        <f>testdata4[[#This Row],[close]]+Multiplier*testdata4[[#This Row],[ATR]]</f>
        <v>239.41299941924495</v>
      </c>
      <c r="M153" s="1">
        <f>testdata4[[#This Row],[close]]-Multiplier*testdata4[[#This Row],[ATR]]</f>
        <v>232.08700058075505</v>
      </c>
      <c r="N153" s="1">
        <f>IF(OR(testdata4[[#This Row],[UpperE]]&lt;N152,D152&gt;N152),testdata4[[#This Row],[UpperE]],N152)</f>
        <v>238.46430141023237</v>
      </c>
      <c r="O153" s="1">
        <f>IF(OR(testdata4[[#This Row],[LowerE]]&gt;O152,E152&lt;O152),testdata4[[#This Row],[LowerE]],O152)</f>
        <v>232.78596814028242</v>
      </c>
      <c r="P153" s="7">
        <f>IF(S152=N152,testdata4[[#This Row],[Upper]],testdata4[[#This Row],[Lower]])</f>
        <v>238.46430141023237</v>
      </c>
      <c r="Q153" s="7">
        <f>IF(testdata4[[#This Row],[AtrStop]]=testdata4[[#This Row],[Upper]],testdata4[[#This Row],[Upper]],NA())</f>
        <v>238.46430141023237</v>
      </c>
      <c r="R153" s="7" t="e">
        <f>IF(testdata4[[#This Row],[AtrStop]]=testdata4[[#This Row],[Lower]],testdata4[[#This Row],[Lower]],NA())</f>
        <v>#N/A</v>
      </c>
      <c r="S153" s="19">
        <f>IF(testdata4[[#This Row],[low]]&lt;=testdata4[[#This Row],[STpot]],testdata4[[#This Row],[Upper]],testdata4[[#This Row],[Lower]])</f>
        <v>238.46430141023237</v>
      </c>
      <c r="U153" s="2"/>
      <c r="V153" s="7"/>
      <c r="W153" s="7"/>
      <c r="X153" s="19"/>
      <c r="Y153" t="str">
        <f t="shared" si="2"/>
        <v>ERR</v>
      </c>
    </row>
    <row r="154" spans="1:25" x14ac:dyDescent="0.25">
      <c r="A154" s="5">
        <v>152</v>
      </c>
      <c r="B154" s="2">
        <v>42957</v>
      </c>
      <c r="C154" s="1">
        <v>234.84</v>
      </c>
      <c r="D154" s="1">
        <v>234.98</v>
      </c>
      <c r="E154" s="1">
        <v>232.37</v>
      </c>
      <c r="F154" s="1">
        <v>232.42</v>
      </c>
      <c r="G154" s="1">
        <f>testdata4[[#This Row],[high]]-testdata4[[#This Row],[low]]</f>
        <v>2.6099999999999852</v>
      </c>
      <c r="H154" s="1">
        <f>ABS(testdata4[[#This Row],[high]]-F153)</f>
        <v>0.77000000000001023</v>
      </c>
      <c r="I154" s="1">
        <f>ABS(testdata4[[#This Row],[low]]-F153)</f>
        <v>3.3799999999999955</v>
      </c>
      <c r="J154" s="1">
        <f>MAX(testdata4[[#This Row],[H-L]:[|L-pC|]])</f>
        <v>3.3799999999999955</v>
      </c>
      <c r="K154" s="10">
        <f>(K153*20+testdata4[[#This Row],[TR]])/21</f>
        <v>1.3238093394428456</v>
      </c>
      <c r="L154" s="1">
        <f>testdata4[[#This Row],[close]]+Multiplier*testdata4[[#This Row],[ATR]]</f>
        <v>236.39142801832853</v>
      </c>
      <c r="M154" s="1">
        <f>testdata4[[#This Row],[close]]-Multiplier*testdata4[[#This Row],[ATR]]</f>
        <v>228.44857198167145</v>
      </c>
      <c r="N154" s="1">
        <f>IF(OR(testdata4[[#This Row],[UpperE]]&lt;N153,D153&gt;N153),testdata4[[#This Row],[UpperE]],N153)</f>
        <v>236.39142801832853</v>
      </c>
      <c r="O154" s="1">
        <f>IF(OR(testdata4[[#This Row],[LowerE]]&gt;O153,E153&lt;O153),testdata4[[#This Row],[LowerE]],O153)</f>
        <v>232.78596814028242</v>
      </c>
      <c r="P154" s="7">
        <f>IF(S153=N153,testdata4[[#This Row],[Upper]],testdata4[[#This Row],[Lower]])</f>
        <v>236.39142801832853</v>
      </c>
      <c r="Q154" s="7">
        <f>IF(testdata4[[#This Row],[AtrStop]]=testdata4[[#This Row],[Upper]],testdata4[[#This Row],[Upper]],NA())</f>
        <v>236.39142801832853</v>
      </c>
      <c r="R154" s="7" t="e">
        <f>IF(testdata4[[#This Row],[AtrStop]]=testdata4[[#This Row],[Lower]],testdata4[[#This Row],[Lower]],NA())</f>
        <v>#N/A</v>
      </c>
      <c r="S154" s="19">
        <f>IF(testdata4[[#This Row],[low]]&lt;=testdata4[[#This Row],[STpot]],testdata4[[#This Row],[Upper]],testdata4[[#This Row],[Lower]])</f>
        <v>236.39142801832853</v>
      </c>
      <c r="U154" s="2"/>
      <c r="V154" s="7"/>
      <c r="W154" s="7"/>
      <c r="X154" s="19"/>
      <c r="Y154" t="str">
        <f t="shared" si="2"/>
        <v>ERR</v>
      </c>
    </row>
    <row r="155" spans="1:25" x14ac:dyDescent="0.25">
      <c r="A155" s="5">
        <v>153</v>
      </c>
      <c r="B155" s="2">
        <v>42958</v>
      </c>
      <c r="C155" s="1">
        <v>232.67</v>
      </c>
      <c r="D155" s="1">
        <v>233.42</v>
      </c>
      <c r="E155" s="1">
        <v>232.41</v>
      </c>
      <c r="F155" s="1">
        <v>232.77</v>
      </c>
      <c r="G155" s="1">
        <f>testdata4[[#This Row],[high]]-testdata4[[#This Row],[low]]</f>
        <v>1.0099999999999909</v>
      </c>
      <c r="H155" s="1">
        <f>ABS(testdata4[[#This Row],[high]]-F154)</f>
        <v>1</v>
      </c>
      <c r="I155" s="1">
        <f>ABS(testdata4[[#This Row],[low]]-F154)</f>
        <v>9.9999999999909051E-3</v>
      </c>
      <c r="J155" s="1">
        <f>MAX(testdata4[[#This Row],[H-L]:[|L-pC|]])</f>
        <v>1.0099999999999909</v>
      </c>
      <c r="K155" s="10">
        <f>(K154*20+testdata4[[#This Row],[TR]])/21</f>
        <v>1.3088660375646146</v>
      </c>
      <c r="L155" s="1">
        <f>testdata4[[#This Row],[close]]+Multiplier*testdata4[[#This Row],[ATR]]</f>
        <v>236.69659811269386</v>
      </c>
      <c r="M155" s="1">
        <f>testdata4[[#This Row],[close]]-Multiplier*testdata4[[#This Row],[ATR]]</f>
        <v>228.84340188730616</v>
      </c>
      <c r="N155" s="1">
        <f>IF(OR(testdata4[[#This Row],[UpperE]]&lt;N154,D154&gt;N154),testdata4[[#This Row],[UpperE]],N154)</f>
        <v>236.39142801832853</v>
      </c>
      <c r="O155" s="1">
        <f>IF(OR(testdata4[[#This Row],[LowerE]]&gt;O154,E154&lt;O154),testdata4[[#This Row],[LowerE]],O154)</f>
        <v>228.84340188730616</v>
      </c>
      <c r="P155" s="7">
        <f>IF(S154=N154,testdata4[[#This Row],[Upper]],testdata4[[#This Row],[Lower]])</f>
        <v>236.39142801832853</v>
      </c>
      <c r="Q155" s="7">
        <f>IF(testdata4[[#This Row],[AtrStop]]=testdata4[[#This Row],[Upper]],testdata4[[#This Row],[Upper]],NA())</f>
        <v>236.39142801832853</v>
      </c>
      <c r="R155" s="7" t="e">
        <f>IF(testdata4[[#This Row],[AtrStop]]=testdata4[[#This Row],[Lower]],testdata4[[#This Row],[Lower]],NA())</f>
        <v>#N/A</v>
      </c>
      <c r="S155" s="19">
        <f>IF(testdata4[[#This Row],[low]]&lt;=testdata4[[#This Row],[STpot]],testdata4[[#This Row],[Upper]],testdata4[[#This Row],[Lower]])</f>
        <v>236.39142801832853</v>
      </c>
      <c r="U155" s="2"/>
      <c r="V155" s="7"/>
      <c r="W155" s="7"/>
      <c r="X155" s="19"/>
      <c r="Y155" t="str">
        <f t="shared" si="2"/>
        <v>ERR</v>
      </c>
    </row>
    <row r="156" spans="1:25" x14ac:dyDescent="0.25">
      <c r="A156" s="5">
        <v>154</v>
      </c>
      <c r="B156" s="2">
        <v>42961</v>
      </c>
      <c r="C156" s="1">
        <v>234.17</v>
      </c>
      <c r="D156" s="1">
        <v>235.31</v>
      </c>
      <c r="E156" s="1">
        <v>234.13</v>
      </c>
      <c r="F156" s="1">
        <v>235.07</v>
      </c>
      <c r="G156" s="1">
        <f>testdata4[[#This Row],[high]]-testdata4[[#This Row],[low]]</f>
        <v>1.1800000000000068</v>
      </c>
      <c r="H156" s="1">
        <f>ABS(testdata4[[#This Row],[high]]-F155)</f>
        <v>2.539999999999992</v>
      </c>
      <c r="I156" s="1">
        <f>ABS(testdata4[[#This Row],[low]]-F155)</f>
        <v>1.3599999999999852</v>
      </c>
      <c r="J156" s="1">
        <f>MAX(testdata4[[#This Row],[H-L]:[|L-pC|]])</f>
        <v>2.539999999999992</v>
      </c>
      <c r="K156" s="10">
        <f>(K155*20+testdata4[[#This Row],[TR]])/21</f>
        <v>1.3674914643472516</v>
      </c>
      <c r="L156" s="1">
        <f>testdata4[[#This Row],[close]]+Multiplier*testdata4[[#This Row],[ATR]]</f>
        <v>239.17247439304174</v>
      </c>
      <c r="M156" s="1">
        <f>testdata4[[#This Row],[close]]-Multiplier*testdata4[[#This Row],[ATR]]</f>
        <v>230.96752560695825</v>
      </c>
      <c r="N156" s="1">
        <f>IF(OR(testdata4[[#This Row],[UpperE]]&lt;N155,D155&gt;N155),testdata4[[#This Row],[UpperE]],N155)</f>
        <v>236.39142801832853</v>
      </c>
      <c r="O156" s="1">
        <f>IF(OR(testdata4[[#This Row],[LowerE]]&gt;O155,E155&lt;O155),testdata4[[#This Row],[LowerE]],O155)</f>
        <v>230.96752560695825</v>
      </c>
      <c r="P156" s="7">
        <f>IF(S155=N155,testdata4[[#This Row],[Upper]],testdata4[[#This Row],[Lower]])</f>
        <v>236.39142801832853</v>
      </c>
      <c r="Q156" s="7">
        <f>IF(testdata4[[#This Row],[AtrStop]]=testdata4[[#This Row],[Upper]],testdata4[[#This Row],[Upper]],NA())</f>
        <v>236.39142801832853</v>
      </c>
      <c r="R156" s="7" t="e">
        <f>IF(testdata4[[#This Row],[AtrStop]]=testdata4[[#This Row],[Lower]],testdata4[[#This Row],[Lower]],NA())</f>
        <v>#N/A</v>
      </c>
      <c r="S156" s="19">
        <f>IF(testdata4[[#This Row],[low]]&lt;=testdata4[[#This Row],[STpot]],testdata4[[#This Row],[Upper]],testdata4[[#This Row],[Lower]])</f>
        <v>236.39142801832853</v>
      </c>
      <c r="U156" s="2"/>
      <c r="V156" s="7"/>
      <c r="W156" s="7"/>
      <c r="X156" s="19"/>
      <c r="Y156" t="str">
        <f t="shared" si="2"/>
        <v>ERR</v>
      </c>
    </row>
    <row r="157" spans="1:25" x14ac:dyDescent="0.25">
      <c r="A157" s="5">
        <v>155</v>
      </c>
      <c r="B157" s="2">
        <v>42962</v>
      </c>
      <c r="C157" s="1">
        <v>235.49</v>
      </c>
      <c r="D157" s="1">
        <v>235.51</v>
      </c>
      <c r="E157" s="1">
        <v>234.71</v>
      </c>
      <c r="F157" s="1">
        <v>235.05</v>
      </c>
      <c r="G157" s="1">
        <f>testdata4[[#This Row],[high]]-testdata4[[#This Row],[low]]</f>
        <v>0.79999999999998295</v>
      </c>
      <c r="H157" s="1">
        <f>ABS(testdata4[[#This Row],[high]]-F156)</f>
        <v>0.43999999999999773</v>
      </c>
      <c r="I157" s="1">
        <f>ABS(testdata4[[#This Row],[low]]-F156)</f>
        <v>0.35999999999998522</v>
      </c>
      <c r="J157" s="1">
        <f>MAX(testdata4[[#This Row],[H-L]:[|L-pC|]])</f>
        <v>0.79999999999998295</v>
      </c>
      <c r="K157" s="10">
        <f>(K156*20+testdata4[[#This Row],[TR]])/21</f>
        <v>1.3404680612830959</v>
      </c>
      <c r="L157" s="1">
        <f>testdata4[[#This Row],[close]]+Multiplier*testdata4[[#This Row],[ATR]]</f>
        <v>239.0714041838493</v>
      </c>
      <c r="M157" s="1">
        <f>testdata4[[#This Row],[close]]-Multiplier*testdata4[[#This Row],[ATR]]</f>
        <v>231.02859581615073</v>
      </c>
      <c r="N157" s="1">
        <f>IF(OR(testdata4[[#This Row],[UpperE]]&lt;N156,D156&gt;N156),testdata4[[#This Row],[UpperE]],N156)</f>
        <v>236.39142801832853</v>
      </c>
      <c r="O157" s="1">
        <f>IF(OR(testdata4[[#This Row],[LowerE]]&gt;O156,E156&lt;O156),testdata4[[#This Row],[LowerE]],O156)</f>
        <v>231.02859581615073</v>
      </c>
      <c r="P157" s="7">
        <f>IF(S156=N156,testdata4[[#This Row],[Upper]],testdata4[[#This Row],[Lower]])</f>
        <v>236.39142801832853</v>
      </c>
      <c r="Q157" s="7">
        <f>IF(testdata4[[#This Row],[AtrStop]]=testdata4[[#This Row],[Upper]],testdata4[[#This Row],[Upper]],NA())</f>
        <v>236.39142801832853</v>
      </c>
      <c r="R157" s="7" t="e">
        <f>IF(testdata4[[#This Row],[AtrStop]]=testdata4[[#This Row],[Lower]],testdata4[[#This Row],[Lower]],NA())</f>
        <v>#N/A</v>
      </c>
      <c r="S157" s="19">
        <f>IF(testdata4[[#This Row],[low]]&lt;=testdata4[[#This Row],[STpot]],testdata4[[#This Row],[Upper]],testdata4[[#This Row],[Lower]])</f>
        <v>236.39142801832853</v>
      </c>
      <c r="U157" s="2"/>
      <c r="V157" s="7"/>
      <c r="W157" s="7"/>
      <c r="X157" s="19"/>
      <c r="Y157" t="str">
        <f t="shared" si="2"/>
        <v>ERR</v>
      </c>
    </row>
    <row r="158" spans="1:25" x14ac:dyDescent="0.25">
      <c r="A158" s="5">
        <v>156</v>
      </c>
      <c r="B158" s="2">
        <v>42963</v>
      </c>
      <c r="C158" s="1">
        <v>235.62</v>
      </c>
      <c r="D158" s="1">
        <v>236.06</v>
      </c>
      <c r="E158" s="1">
        <v>234.99</v>
      </c>
      <c r="F158" s="1">
        <v>235.46</v>
      </c>
      <c r="G158" s="1">
        <f>testdata4[[#This Row],[high]]-testdata4[[#This Row],[low]]</f>
        <v>1.0699999999999932</v>
      </c>
      <c r="H158" s="1">
        <f>ABS(testdata4[[#This Row],[high]]-F157)</f>
        <v>1.0099999999999909</v>
      </c>
      <c r="I158" s="1">
        <f>ABS(testdata4[[#This Row],[low]]-F157)</f>
        <v>6.0000000000002274E-2</v>
      </c>
      <c r="J158" s="1">
        <f>MAX(testdata4[[#This Row],[H-L]:[|L-pC|]])</f>
        <v>1.0699999999999932</v>
      </c>
      <c r="K158" s="10">
        <f>(K157*20+testdata4[[#This Row],[TR]])/21</f>
        <v>1.3275886297934243</v>
      </c>
      <c r="L158" s="1">
        <f>testdata4[[#This Row],[close]]+Multiplier*testdata4[[#This Row],[ATR]]</f>
        <v>239.44276588938027</v>
      </c>
      <c r="M158" s="1">
        <f>testdata4[[#This Row],[close]]-Multiplier*testdata4[[#This Row],[ATR]]</f>
        <v>231.47723411061975</v>
      </c>
      <c r="N158" s="1">
        <f>IF(OR(testdata4[[#This Row],[UpperE]]&lt;N157,D157&gt;N157),testdata4[[#This Row],[UpperE]],N157)</f>
        <v>236.39142801832853</v>
      </c>
      <c r="O158" s="1">
        <f>IF(OR(testdata4[[#This Row],[LowerE]]&gt;O157,E157&lt;O157),testdata4[[#This Row],[LowerE]],O157)</f>
        <v>231.47723411061975</v>
      </c>
      <c r="P158" s="7">
        <f>IF(S157=N157,testdata4[[#This Row],[Upper]],testdata4[[#This Row],[Lower]])</f>
        <v>236.39142801832853</v>
      </c>
      <c r="Q158" s="7">
        <f>IF(testdata4[[#This Row],[AtrStop]]=testdata4[[#This Row],[Upper]],testdata4[[#This Row],[Upper]],NA())</f>
        <v>236.39142801832853</v>
      </c>
      <c r="R158" s="7" t="e">
        <f>IF(testdata4[[#This Row],[AtrStop]]=testdata4[[#This Row],[Lower]],testdata4[[#This Row],[Lower]],NA())</f>
        <v>#N/A</v>
      </c>
      <c r="S158" s="19">
        <f>IF(testdata4[[#This Row],[low]]&lt;=testdata4[[#This Row],[STpot]],testdata4[[#This Row],[Upper]],testdata4[[#This Row],[Lower]])</f>
        <v>236.39142801832853</v>
      </c>
      <c r="U158" s="2"/>
      <c r="V158" s="7"/>
      <c r="W158" s="7"/>
      <c r="X158" s="19"/>
      <c r="Y158" t="str">
        <f t="shared" si="2"/>
        <v>ERR</v>
      </c>
    </row>
    <row r="159" spans="1:25" x14ac:dyDescent="0.25">
      <c r="A159" s="5">
        <v>157</v>
      </c>
      <c r="B159" s="2">
        <v>42964</v>
      </c>
      <c r="C159" s="1">
        <v>234.79</v>
      </c>
      <c r="D159" s="1">
        <v>235.13</v>
      </c>
      <c r="E159" s="1">
        <v>231.79</v>
      </c>
      <c r="F159" s="1">
        <v>231.79</v>
      </c>
      <c r="G159" s="1">
        <f>testdata4[[#This Row],[high]]-testdata4[[#This Row],[low]]</f>
        <v>3.3400000000000034</v>
      </c>
      <c r="H159" s="1">
        <f>ABS(testdata4[[#This Row],[high]]-F158)</f>
        <v>0.33000000000001251</v>
      </c>
      <c r="I159" s="1">
        <f>ABS(testdata4[[#This Row],[low]]-F158)</f>
        <v>3.6700000000000159</v>
      </c>
      <c r="J159" s="1">
        <f>MAX(testdata4[[#This Row],[H-L]:[|L-pC|]])</f>
        <v>3.6700000000000159</v>
      </c>
      <c r="K159" s="10">
        <f>(K158*20+testdata4[[#This Row],[TR]])/21</f>
        <v>1.4391320283746905</v>
      </c>
      <c r="L159" s="1">
        <f>testdata4[[#This Row],[close]]+Multiplier*testdata4[[#This Row],[ATR]]</f>
        <v>236.10739608512407</v>
      </c>
      <c r="M159" s="1">
        <f>testdata4[[#This Row],[close]]-Multiplier*testdata4[[#This Row],[ATR]]</f>
        <v>227.47260391487592</v>
      </c>
      <c r="N159" s="1">
        <f>IF(OR(testdata4[[#This Row],[UpperE]]&lt;N158,D158&gt;N158),testdata4[[#This Row],[UpperE]],N158)</f>
        <v>236.10739608512407</v>
      </c>
      <c r="O159" s="1">
        <f>IF(OR(testdata4[[#This Row],[LowerE]]&gt;O158,E158&lt;O158),testdata4[[#This Row],[LowerE]],O158)</f>
        <v>231.47723411061975</v>
      </c>
      <c r="P159" s="7">
        <f>IF(S158=N158,testdata4[[#This Row],[Upper]],testdata4[[#This Row],[Lower]])</f>
        <v>236.10739608512407</v>
      </c>
      <c r="Q159" s="7">
        <f>IF(testdata4[[#This Row],[AtrStop]]=testdata4[[#This Row],[Upper]],testdata4[[#This Row],[Upper]],NA())</f>
        <v>236.10739608512407</v>
      </c>
      <c r="R159" s="7" t="e">
        <f>IF(testdata4[[#This Row],[AtrStop]]=testdata4[[#This Row],[Lower]],testdata4[[#This Row],[Lower]],NA())</f>
        <v>#N/A</v>
      </c>
      <c r="S159" s="19">
        <f>IF(testdata4[[#This Row],[low]]&lt;=testdata4[[#This Row],[STpot]],testdata4[[#This Row],[Upper]],testdata4[[#This Row],[Lower]])</f>
        <v>236.10739608512407</v>
      </c>
      <c r="U159" s="2"/>
      <c r="V159" s="7"/>
      <c r="W159" s="7"/>
      <c r="X159" s="19"/>
      <c r="Y159" t="str">
        <f t="shared" si="2"/>
        <v>ERR</v>
      </c>
    </row>
    <row r="160" spans="1:25" x14ac:dyDescent="0.25">
      <c r="A160" s="5">
        <v>158</v>
      </c>
      <c r="B160" s="2">
        <v>42965</v>
      </c>
      <c r="C160" s="1">
        <v>231.6</v>
      </c>
      <c r="D160" s="1">
        <v>232.83</v>
      </c>
      <c r="E160" s="1">
        <v>230.94</v>
      </c>
      <c r="F160" s="1">
        <v>231.42</v>
      </c>
      <c r="G160" s="1">
        <f>testdata4[[#This Row],[high]]-testdata4[[#This Row],[low]]</f>
        <v>1.8900000000000148</v>
      </c>
      <c r="H160" s="1">
        <f>ABS(testdata4[[#This Row],[high]]-F159)</f>
        <v>1.0400000000000205</v>
      </c>
      <c r="I160" s="1">
        <f>ABS(testdata4[[#This Row],[low]]-F159)</f>
        <v>0.84999999999999432</v>
      </c>
      <c r="J160" s="1">
        <f>MAX(testdata4[[#This Row],[H-L]:[|L-pC|]])</f>
        <v>1.8900000000000148</v>
      </c>
      <c r="K160" s="10">
        <f>(K159*20+testdata4[[#This Row],[TR]])/21</f>
        <v>1.4606019317854202</v>
      </c>
      <c r="L160" s="1">
        <f>testdata4[[#This Row],[close]]+Multiplier*testdata4[[#This Row],[ATR]]</f>
        <v>235.80180579535624</v>
      </c>
      <c r="M160" s="1">
        <f>testdata4[[#This Row],[close]]-Multiplier*testdata4[[#This Row],[ATR]]</f>
        <v>227.03819420464373</v>
      </c>
      <c r="N160" s="1">
        <f>IF(OR(testdata4[[#This Row],[UpperE]]&lt;N159,D159&gt;N159),testdata4[[#This Row],[UpperE]],N159)</f>
        <v>235.80180579535624</v>
      </c>
      <c r="O160" s="1">
        <f>IF(OR(testdata4[[#This Row],[LowerE]]&gt;O159,E159&lt;O159),testdata4[[#This Row],[LowerE]],O159)</f>
        <v>231.47723411061975</v>
      </c>
      <c r="P160" s="7">
        <f>IF(S159=N159,testdata4[[#This Row],[Upper]],testdata4[[#This Row],[Lower]])</f>
        <v>235.80180579535624</v>
      </c>
      <c r="Q160" s="7">
        <f>IF(testdata4[[#This Row],[AtrStop]]=testdata4[[#This Row],[Upper]],testdata4[[#This Row],[Upper]],NA())</f>
        <v>235.80180579535624</v>
      </c>
      <c r="R160" s="7" t="e">
        <f>IF(testdata4[[#This Row],[AtrStop]]=testdata4[[#This Row],[Lower]],testdata4[[#This Row],[Lower]],NA())</f>
        <v>#N/A</v>
      </c>
      <c r="S160" s="19">
        <f>IF(testdata4[[#This Row],[low]]&lt;=testdata4[[#This Row],[STpot]],testdata4[[#This Row],[Upper]],testdata4[[#This Row],[Lower]])</f>
        <v>235.80180579535624</v>
      </c>
      <c r="U160" s="2"/>
      <c r="V160" s="7"/>
      <c r="W160" s="7"/>
      <c r="X160" s="19"/>
      <c r="Y160" t="str">
        <f t="shared" si="2"/>
        <v>ERR</v>
      </c>
    </row>
    <row r="161" spans="1:25" x14ac:dyDescent="0.25">
      <c r="A161" s="5">
        <v>159</v>
      </c>
      <c r="B161" s="2">
        <v>42968</v>
      </c>
      <c r="C161" s="1">
        <v>231.36</v>
      </c>
      <c r="D161" s="1">
        <v>231.89</v>
      </c>
      <c r="E161" s="1">
        <v>230.58</v>
      </c>
      <c r="F161" s="1">
        <v>231.6</v>
      </c>
      <c r="G161" s="1">
        <f>testdata4[[#This Row],[high]]-testdata4[[#This Row],[low]]</f>
        <v>1.3099999999999739</v>
      </c>
      <c r="H161" s="1">
        <f>ABS(testdata4[[#This Row],[high]]-F160)</f>
        <v>0.46999999999999886</v>
      </c>
      <c r="I161" s="1">
        <f>ABS(testdata4[[#This Row],[low]]-F160)</f>
        <v>0.83999999999997499</v>
      </c>
      <c r="J161" s="1">
        <f>MAX(testdata4[[#This Row],[H-L]:[|L-pC|]])</f>
        <v>1.3099999999999739</v>
      </c>
      <c r="K161" s="10">
        <f>(K160*20+testdata4[[#This Row],[TR]])/21</f>
        <v>1.4534304112242085</v>
      </c>
      <c r="L161" s="1">
        <f>testdata4[[#This Row],[close]]+Multiplier*testdata4[[#This Row],[ATR]]</f>
        <v>235.96029123367262</v>
      </c>
      <c r="M161" s="1">
        <f>testdata4[[#This Row],[close]]-Multiplier*testdata4[[#This Row],[ATR]]</f>
        <v>227.23970876632737</v>
      </c>
      <c r="N161" s="1">
        <f>IF(OR(testdata4[[#This Row],[UpperE]]&lt;N160,D160&gt;N160),testdata4[[#This Row],[UpperE]],N160)</f>
        <v>235.80180579535624</v>
      </c>
      <c r="O161" s="1">
        <f>IF(OR(testdata4[[#This Row],[LowerE]]&gt;O160,E160&lt;O160),testdata4[[#This Row],[LowerE]],O160)</f>
        <v>227.23970876632737</v>
      </c>
      <c r="P161" s="7">
        <f>IF(S160=N160,testdata4[[#This Row],[Upper]],testdata4[[#This Row],[Lower]])</f>
        <v>235.80180579535624</v>
      </c>
      <c r="Q161" s="7">
        <f>IF(testdata4[[#This Row],[AtrStop]]=testdata4[[#This Row],[Upper]],testdata4[[#This Row],[Upper]],NA())</f>
        <v>235.80180579535624</v>
      </c>
      <c r="R161" s="7" t="e">
        <f>IF(testdata4[[#This Row],[AtrStop]]=testdata4[[#This Row],[Lower]],testdata4[[#This Row],[Lower]],NA())</f>
        <v>#N/A</v>
      </c>
      <c r="S161" s="19">
        <f>IF(testdata4[[#This Row],[low]]&lt;=testdata4[[#This Row],[STpot]],testdata4[[#This Row],[Upper]],testdata4[[#This Row],[Lower]])</f>
        <v>235.80180579535624</v>
      </c>
      <c r="U161" s="2"/>
      <c r="V161" s="7"/>
      <c r="W161" s="7"/>
      <c r="X161" s="19"/>
      <c r="Y161" t="str">
        <f t="shared" si="2"/>
        <v>ERR</v>
      </c>
    </row>
    <row r="162" spans="1:25" x14ac:dyDescent="0.25">
      <c r="A162" s="5">
        <v>160</v>
      </c>
      <c r="B162" s="2">
        <v>42969</v>
      </c>
      <c r="C162" s="1">
        <v>232.24</v>
      </c>
      <c r="D162" s="1">
        <v>234.2</v>
      </c>
      <c r="E162" s="1">
        <v>232.22</v>
      </c>
      <c r="F162" s="1">
        <v>234.03</v>
      </c>
      <c r="G162" s="1">
        <f>testdata4[[#This Row],[high]]-testdata4[[#This Row],[low]]</f>
        <v>1.9799999999999898</v>
      </c>
      <c r="H162" s="1">
        <f>ABS(testdata4[[#This Row],[high]]-F161)</f>
        <v>2.5999999999999943</v>
      </c>
      <c r="I162" s="1">
        <f>ABS(testdata4[[#This Row],[low]]-F161)</f>
        <v>0.62000000000000455</v>
      </c>
      <c r="J162" s="1">
        <f>MAX(testdata4[[#This Row],[H-L]:[|L-pC|]])</f>
        <v>2.5999999999999943</v>
      </c>
      <c r="K162" s="10">
        <f>(K161*20+testdata4[[#This Row],[TR]])/21</f>
        <v>1.5080289630706745</v>
      </c>
      <c r="L162" s="1">
        <f>testdata4[[#This Row],[close]]+Multiplier*testdata4[[#This Row],[ATR]]</f>
        <v>238.55408688921202</v>
      </c>
      <c r="M162" s="1">
        <f>testdata4[[#This Row],[close]]-Multiplier*testdata4[[#This Row],[ATR]]</f>
        <v>229.50591311078799</v>
      </c>
      <c r="N162" s="1">
        <f>IF(OR(testdata4[[#This Row],[UpperE]]&lt;N161,D161&gt;N161),testdata4[[#This Row],[UpperE]],N161)</f>
        <v>235.80180579535624</v>
      </c>
      <c r="O162" s="1">
        <f>IF(OR(testdata4[[#This Row],[LowerE]]&gt;O161,E161&lt;O161),testdata4[[#This Row],[LowerE]],O161)</f>
        <v>229.50591311078799</v>
      </c>
      <c r="P162" s="7">
        <f>IF(S161=N161,testdata4[[#This Row],[Upper]],testdata4[[#This Row],[Lower]])</f>
        <v>235.80180579535624</v>
      </c>
      <c r="Q162" s="7">
        <f>IF(testdata4[[#This Row],[AtrStop]]=testdata4[[#This Row],[Upper]],testdata4[[#This Row],[Upper]],NA())</f>
        <v>235.80180579535624</v>
      </c>
      <c r="R162" s="7" t="e">
        <f>IF(testdata4[[#This Row],[AtrStop]]=testdata4[[#This Row],[Lower]],testdata4[[#This Row],[Lower]],NA())</f>
        <v>#N/A</v>
      </c>
      <c r="S162" s="19">
        <f>IF(testdata4[[#This Row],[low]]&lt;=testdata4[[#This Row],[STpot]],testdata4[[#This Row],[Upper]],testdata4[[#This Row],[Lower]])</f>
        <v>235.80180579535624</v>
      </c>
      <c r="U162" s="2"/>
      <c r="V162" s="7"/>
      <c r="W162" s="7"/>
      <c r="X162" s="19"/>
      <c r="Y162" t="str">
        <f t="shared" si="2"/>
        <v>ERR</v>
      </c>
    </row>
    <row r="163" spans="1:25" x14ac:dyDescent="0.25">
      <c r="A163" s="5">
        <v>161</v>
      </c>
      <c r="B163" s="2">
        <v>42970</v>
      </c>
      <c r="C163" s="1">
        <v>232.97</v>
      </c>
      <c r="D163" s="1">
        <v>233.65</v>
      </c>
      <c r="E163" s="1">
        <v>232.81</v>
      </c>
      <c r="F163" s="1">
        <v>233.19</v>
      </c>
      <c r="G163" s="1">
        <f>testdata4[[#This Row],[high]]-testdata4[[#This Row],[low]]</f>
        <v>0.84000000000000341</v>
      </c>
      <c r="H163" s="1">
        <f>ABS(testdata4[[#This Row],[high]]-F162)</f>
        <v>0.37999999999999545</v>
      </c>
      <c r="I163" s="1">
        <f>ABS(testdata4[[#This Row],[low]]-F162)</f>
        <v>1.2199999999999989</v>
      </c>
      <c r="J163" s="1">
        <f>MAX(testdata4[[#This Row],[H-L]:[|L-pC|]])</f>
        <v>1.2199999999999989</v>
      </c>
      <c r="K163" s="10">
        <f>(K162*20+testdata4[[#This Row],[TR]])/21</f>
        <v>1.4943132981625471</v>
      </c>
      <c r="L163" s="1">
        <f>testdata4[[#This Row],[close]]+Multiplier*testdata4[[#This Row],[ATR]]</f>
        <v>237.67293989448763</v>
      </c>
      <c r="M163" s="1">
        <f>testdata4[[#This Row],[close]]-Multiplier*testdata4[[#This Row],[ATR]]</f>
        <v>228.70706010551237</v>
      </c>
      <c r="N163" s="1">
        <f>IF(OR(testdata4[[#This Row],[UpperE]]&lt;N162,D162&gt;N162),testdata4[[#This Row],[UpperE]],N162)</f>
        <v>235.80180579535624</v>
      </c>
      <c r="O163" s="1">
        <f>IF(OR(testdata4[[#This Row],[LowerE]]&gt;O162,E162&lt;O162),testdata4[[#This Row],[LowerE]],O162)</f>
        <v>229.50591311078799</v>
      </c>
      <c r="P163" s="7">
        <f>IF(S162=N162,testdata4[[#This Row],[Upper]],testdata4[[#This Row],[Lower]])</f>
        <v>235.80180579535624</v>
      </c>
      <c r="Q163" s="7">
        <f>IF(testdata4[[#This Row],[AtrStop]]=testdata4[[#This Row],[Upper]],testdata4[[#This Row],[Upper]],NA())</f>
        <v>235.80180579535624</v>
      </c>
      <c r="R163" s="7" t="e">
        <f>IF(testdata4[[#This Row],[AtrStop]]=testdata4[[#This Row],[Lower]],testdata4[[#This Row],[Lower]],NA())</f>
        <v>#N/A</v>
      </c>
      <c r="S163" s="19">
        <f>IF(testdata4[[#This Row],[low]]&lt;=testdata4[[#This Row],[STpot]],testdata4[[#This Row],[Upper]],testdata4[[#This Row],[Lower]])</f>
        <v>235.80180579535624</v>
      </c>
      <c r="U163" s="2"/>
      <c r="V163" s="7"/>
      <c r="W163" s="7"/>
      <c r="X163" s="19"/>
      <c r="Y163" t="str">
        <f t="shared" si="2"/>
        <v>ERR</v>
      </c>
    </row>
    <row r="164" spans="1:25" x14ac:dyDescent="0.25">
      <c r="A164" s="5">
        <v>162</v>
      </c>
      <c r="B164" s="2">
        <v>42971</v>
      </c>
      <c r="C164" s="1">
        <v>233.61</v>
      </c>
      <c r="D164" s="1">
        <v>233.78</v>
      </c>
      <c r="E164" s="1">
        <v>232.41</v>
      </c>
      <c r="F164" s="1">
        <v>232.64</v>
      </c>
      <c r="G164" s="1">
        <f>testdata4[[#This Row],[high]]-testdata4[[#This Row],[low]]</f>
        <v>1.3700000000000045</v>
      </c>
      <c r="H164" s="1">
        <f>ABS(testdata4[[#This Row],[high]]-F163)</f>
        <v>0.59000000000000341</v>
      </c>
      <c r="I164" s="1">
        <f>ABS(testdata4[[#This Row],[low]]-F163)</f>
        <v>0.78000000000000114</v>
      </c>
      <c r="J164" s="1">
        <f>MAX(testdata4[[#This Row],[H-L]:[|L-pC|]])</f>
        <v>1.3700000000000045</v>
      </c>
      <c r="K164" s="10">
        <f>(K163*20+testdata4[[#This Row],[TR]])/21</f>
        <v>1.4883936172976642</v>
      </c>
      <c r="L164" s="1">
        <f>testdata4[[#This Row],[close]]+Multiplier*testdata4[[#This Row],[ATR]]</f>
        <v>237.10518085189298</v>
      </c>
      <c r="M164" s="1">
        <f>testdata4[[#This Row],[close]]-Multiplier*testdata4[[#This Row],[ATR]]</f>
        <v>228.17481914810699</v>
      </c>
      <c r="N164" s="1">
        <f>IF(OR(testdata4[[#This Row],[UpperE]]&lt;N163,D163&gt;N163),testdata4[[#This Row],[UpperE]],N163)</f>
        <v>235.80180579535624</v>
      </c>
      <c r="O164" s="1">
        <f>IF(OR(testdata4[[#This Row],[LowerE]]&gt;O163,E163&lt;O163),testdata4[[#This Row],[LowerE]],O163)</f>
        <v>229.50591311078799</v>
      </c>
      <c r="P164" s="7">
        <f>IF(S163=N163,testdata4[[#This Row],[Upper]],testdata4[[#This Row],[Lower]])</f>
        <v>235.80180579535624</v>
      </c>
      <c r="Q164" s="7">
        <f>IF(testdata4[[#This Row],[AtrStop]]=testdata4[[#This Row],[Upper]],testdata4[[#This Row],[Upper]],NA())</f>
        <v>235.80180579535624</v>
      </c>
      <c r="R164" s="7" t="e">
        <f>IF(testdata4[[#This Row],[AtrStop]]=testdata4[[#This Row],[Lower]],testdata4[[#This Row],[Lower]],NA())</f>
        <v>#N/A</v>
      </c>
      <c r="S164" s="19">
        <f>IF(testdata4[[#This Row],[low]]&lt;=testdata4[[#This Row],[STpot]],testdata4[[#This Row],[Upper]],testdata4[[#This Row],[Lower]])</f>
        <v>235.80180579535624</v>
      </c>
      <c r="U164" s="2"/>
      <c r="V164" s="7"/>
      <c r="W164" s="7"/>
      <c r="X164" s="19"/>
      <c r="Y164" t="str">
        <f t="shared" si="2"/>
        <v>ERR</v>
      </c>
    </row>
    <row r="165" spans="1:25" x14ac:dyDescent="0.25">
      <c r="A165" s="5">
        <v>163</v>
      </c>
      <c r="B165" s="2">
        <v>42972</v>
      </c>
      <c r="C165" s="1">
        <v>233.51</v>
      </c>
      <c r="D165" s="1">
        <v>234.19</v>
      </c>
      <c r="E165" s="1">
        <v>233.02</v>
      </c>
      <c r="F165" s="1">
        <v>233.19</v>
      </c>
      <c r="G165" s="1">
        <f>testdata4[[#This Row],[high]]-testdata4[[#This Row],[low]]</f>
        <v>1.1699999999999875</v>
      </c>
      <c r="H165" s="1">
        <f>ABS(testdata4[[#This Row],[high]]-F164)</f>
        <v>1.5500000000000114</v>
      </c>
      <c r="I165" s="1">
        <f>ABS(testdata4[[#This Row],[low]]-F164)</f>
        <v>0.38000000000002387</v>
      </c>
      <c r="J165" s="1">
        <f>MAX(testdata4[[#This Row],[H-L]:[|L-pC|]])</f>
        <v>1.5500000000000114</v>
      </c>
      <c r="K165" s="10">
        <f>(K164*20+testdata4[[#This Row],[TR]])/21</f>
        <v>1.4913272545692045</v>
      </c>
      <c r="L165" s="1">
        <f>testdata4[[#This Row],[close]]+Multiplier*testdata4[[#This Row],[ATR]]</f>
        <v>237.66398176370762</v>
      </c>
      <c r="M165" s="1">
        <f>testdata4[[#This Row],[close]]-Multiplier*testdata4[[#This Row],[ATR]]</f>
        <v>228.71601823629237</v>
      </c>
      <c r="N165" s="1">
        <f>IF(OR(testdata4[[#This Row],[UpperE]]&lt;N164,D164&gt;N164),testdata4[[#This Row],[UpperE]],N164)</f>
        <v>235.80180579535624</v>
      </c>
      <c r="O165" s="1">
        <f>IF(OR(testdata4[[#This Row],[LowerE]]&gt;O164,E164&lt;O164),testdata4[[#This Row],[LowerE]],O164)</f>
        <v>229.50591311078799</v>
      </c>
      <c r="P165" s="7">
        <f>IF(S164=N164,testdata4[[#This Row],[Upper]],testdata4[[#This Row],[Lower]])</f>
        <v>235.80180579535624</v>
      </c>
      <c r="Q165" s="7">
        <f>IF(testdata4[[#This Row],[AtrStop]]=testdata4[[#This Row],[Upper]],testdata4[[#This Row],[Upper]],NA())</f>
        <v>235.80180579535624</v>
      </c>
      <c r="R165" s="7" t="e">
        <f>IF(testdata4[[#This Row],[AtrStop]]=testdata4[[#This Row],[Lower]],testdata4[[#This Row],[Lower]],NA())</f>
        <v>#N/A</v>
      </c>
      <c r="S165" s="19">
        <f>IF(testdata4[[#This Row],[low]]&lt;=testdata4[[#This Row],[STpot]],testdata4[[#This Row],[Upper]],testdata4[[#This Row],[Lower]])</f>
        <v>235.80180579535624</v>
      </c>
      <c r="U165" s="2"/>
      <c r="V165" s="7"/>
      <c r="W165" s="7"/>
      <c r="X165" s="19"/>
      <c r="Y165" t="str">
        <f t="shared" si="2"/>
        <v>ERR</v>
      </c>
    </row>
    <row r="166" spans="1:25" x14ac:dyDescent="0.25">
      <c r="A166" s="5">
        <v>164</v>
      </c>
      <c r="B166" s="2">
        <v>42975</v>
      </c>
      <c r="C166" s="1">
        <v>233.77</v>
      </c>
      <c r="D166" s="1">
        <v>233.8</v>
      </c>
      <c r="E166" s="1">
        <v>232.74</v>
      </c>
      <c r="F166" s="1">
        <v>233.2</v>
      </c>
      <c r="G166" s="1">
        <f>testdata4[[#This Row],[high]]-testdata4[[#This Row],[low]]</f>
        <v>1.0600000000000023</v>
      </c>
      <c r="H166" s="1">
        <f>ABS(testdata4[[#This Row],[high]]-F165)</f>
        <v>0.61000000000001364</v>
      </c>
      <c r="I166" s="1">
        <f>ABS(testdata4[[#This Row],[low]]-F165)</f>
        <v>0.44999999999998863</v>
      </c>
      <c r="J166" s="1">
        <f>MAX(testdata4[[#This Row],[H-L]:[|L-pC|]])</f>
        <v>1.0600000000000023</v>
      </c>
      <c r="K166" s="10">
        <f>(K165*20+testdata4[[#This Row],[TR]])/21</f>
        <v>1.4707878614944807</v>
      </c>
      <c r="L166" s="1">
        <f>testdata4[[#This Row],[close]]+Multiplier*testdata4[[#This Row],[ATR]]</f>
        <v>237.61236358448343</v>
      </c>
      <c r="M166" s="1">
        <f>testdata4[[#This Row],[close]]-Multiplier*testdata4[[#This Row],[ATR]]</f>
        <v>228.78763641551654</v>
      </c>
      <c r="N166" s="1">
        <f>IF(OR(testdata4[[#This Row],[UpperE]]&lt;N165,D165&gt;N165),testdata4[[#This Row],[UpperE]],N165)</f>
        <v>235.80180579535624</v>
      </c>
      <c r="O166" s="1">
        <f>IF(OR(testdata4[[#This Row],[LowerE]]&gt;O165,E165&lt;O165),testdata4[[#This Row],[LowerE]],O165)</f>
        <v>229.50591311078799</v>
      </c>
      <c r="P166" s="7">
        <f>IF(S165=N165,testdata4[[#This Row],[Upper]],testdata4[[#This Row],[Lower]])</f>
        <v>235.80180579535624</v>
      </c>
      <c r="Q166" s="7">
        <f>IF(testdata4[[#This Row],[AtrStop]]=testdata4[[#This Row],[Upper]],testdata4[[#This Row],[Upper]],NA())</f>
        <v>235.80180579535624</v>
      </c>
      <c r="R166" s="7" t="e">
        <f>IF(testdata4[[#This Row],[AtrStop]]=testdata4[[#This Row],[Lower]],testdata4[[#This Row],[Lower]],NA())</f>
        <v>#N/A</v>
      </c>
      <c r="S166" s="19">
        <f>IF(testdata4[[#This Row],[low]]&lt;=testdata4[[#This Row],[STpot]],testdata4[[#This Row],[Upper]],testdata4[[#This Row],[Lower]])</f>
        <v>235.80180579535624</v>
      </c>
      <c r="U166" s="2"/>
      <c r="V166" s="7"/>
      <c r="W166" s="7"/>
      <c r="X166" s="19"/>
      <c r="Y166" t="str">
        <f t="shared" si="2"/>
        <v>ERR</v>
      </c>
    </row>
    <row r="167" spans="1:25" x14ac:dyDescent="0.25">
      <c r="A167" s="5">
        <v>165</v>
      </c>
      <c r="B167" s="2">
        <v>42976</v>
      </c>
      <c r="C167" s="1">
        <v>231.76</v>
      </c>
      <c r="D167" s="1">
        <v>233.75</v>
      </c>
      <c r="E167" s="1">
        <v>231.63</v>
      </c>
      <c r="F167" s="1">
        <v>233.46</v>
      </c>
      <c r="G167" s="1">
        <f>testdata4[[#This Row],[high]]-testdata4[[#This Row],[low]]</f>
        <v>2.1200000000000045</v>
      </c>
      <c r="H167" s="1">
        <f>ABS(testdata4[[#This Row],[high]]-F166)</f>
        <v>0.55000000000001137</v>
      </c>
      <c r="I167" s="1">
        <f>ABS(testdata4[[#This Row],[low]]-F166)</f>
        <v>1.5699999999999932</v>
      </c>
      <c r="J167" s="1">
        <f>MAX(testdata4[[#This Row],[H-L]:[|L-pC|]])</f>
        <v>2.1200000000000045</v>
      </c>
      <c r="K167" s="10">
        <f>(K166*20+testdata4[[#This Row],[TR]])/21</f>
        <v>1.501702725232839</v>
      </c>
      <c r="L167" s="1">
        <f>testdata4[[#This Row],[close]]+Multiplier*testdata4[[#This Row],[ATR]]</f>
        <v>237.96510817569853</v>
      </c>
      <c r="M167" s="1">
        <f>testdata4[[#This Row],[close]]-Multiplier*testdata4[[#This Row],[ATR]]</f>
        <v>228.95489182430148</v>
      </c>
      <c r="N167" s="1">
        <f>IF(OR(testdata4[[#This Row],[UpperE]]&lt;N166,D166&gt;N166),testdata4[[#This Row],[UpperE]],N166)</f>
        <v>235.80180579535624</v>
      </c>
      <c r="O167" s="1">
        <f>IF(OR(testdata4[[#This Row],[LowerE]]&gt;O166,E166&lt;O166),testdata4[[#This Row],[LowerE]],O166)</f>
        <v>229.50591311078799</v>
      </c>
      <c r="P167" s="7">
        <f>IF(S166=N166,testdata4[[#This Row],[Upper]],testdata4[[#This Row],[Lower]])</f>
        <v>235.80180579535624</v>
      </c>
      <c r="Q167" s="7">
        <f>IF(testdata4[[#This Row],[AtrStop]]=testdata4[[#This Row],[Upper]],testdata4[[#This Row],[Upper]],NA())</f>
        <v>235.80180579535624</v>
      </c>
      <c r="R167" s="7" t="e">
        <f>IF(testdata4[[#This Row],[AtrStop]]=testdata4[[#This Row],[Lower]],testdata4[[#This Row],[Lower]],NA())</f>
        <v>#N/A</v>
      </c>
      <c r="S167" s="19">
        <f>IF(testdata4[[#This Row],[low]]&lt;=testdata4[[#This Row],[STpot]],testdata4[[#This Row],[Upper]],testdata4[[#This Row],[Lower]])</f>
        <v>235.80180579535624</v>
      </c>
      <c r="U167" s="2"/>
      <c r="V167" s="7"/>
      <c r="W167" s="7"/>
      <c r="X167" s="19"/>
      <c r="Y167" t="str">
        <f t="shared" si="2"/>
        <v>ERR</v>
      </c>
    </row>
    <row r="168" spans="1:25" x14ac:dyDescent="0.25">
      <c r="A168" s="5">
        <v>166</v>
      </c>
      <c r="B168" s="2">
        <v>42977</v>
      </c>
      <c r="C168" s="1">
        <v>233.44</v>
      </c>
      <c r="D168" s="1">
        <v>234.87</v>
      </c>
      <c r="E168" s="1">
        <v>233.24</v>
      </c>
      <c r="F168" s="1">
        <v>234.57</v>
      </c>
      <c r="G168" s="1">
        <f>testdata4[[#This Row],[high]]-testdata4[[#This Row],[low]]</f>
        <v>1.6299999999999955</v>
      </c>
      <c r="H168" s="1">
        <f>ABS(testdata4[[#This Row],[high]]-F167)</f>
        <v>1.4099999999999966</v>
      </c>
      <c r="I168" s="1">
        <f>ABS(testdata4[[#This Row],[low]]-F167)</f>
        <v>0.21999999999999886</v>
      </c>
      <c r="J168" s="1">
        <f>MAX(testdata4[[#This Row],[H-L]:[|L-pC|]])</f>
        <v>1.6299999999999955</v>
      </c>
      <c r="K168" s="10">
        <f>(K167*20+testdata4[[#This Row],[TR]])/21</f>
        <v>1.5078121192693703</v>
      </c>
      <c r="L168" s="1">
        <f>testdata4[[#This Row],[close]]+Multiplier*testdata4[[#This Row],[ATR]]</f>
        <v>239.09343635780812</v>
      </c>
      <c r="M168" s="1">
        <f>testdata4[[#This Row],[close]]-Multiplier*testdata4[[#This Row],[ATR]]</f>
        <v>230.04656364219187</v>
      </c>
      <c r="N168" s="1">
        <f>IF(OR(testdata4[[#This Row],[UpperE]]&lt;N167,D167&gt;N167),testdata4[[#This Row],[UpperE]],N167)</f>
        <v>235.80180579535624</v>
      </c>
      <c r="O168" s="1">
        <f>IF(OR(testdata4[[#This Row],[LowerE]]&gt;O167,E167&lt;O167),testdata4[[#This Row],[LowerE]],O167)</f>
        <v>230.04656364219187</v>
      </c>
      <c r="P168" s="7">
        <f>IF(S167=N167,testdata4[[#This Row],[Upper]],testdata4[[#This Row],[Lower]])</f>
        <v>235.80180579535624</v>
      </c>
      <c r="Q168" s="7">
        <f>IF(testdata4[[#This Row],[AtrStop]]=testdata4[[#This Row],[Upper]],testdata4[[#This Row],[Upper]],NA())</f>
        <v>235.80180579535624</v>
      </c>
      <c r="R168" s="7" t="e">
        <f>IF(testdata4[[#This Row],[AtrStop]]=testdata4[[#This Row],[Lower]],testdata4[[#This Row],[Lower]],NA())</f>
        <v>#N/A</v>
      </c>
      <c r="S168" s="19">
        <f>IF(testdata4[[#This Row],[low]]&lt;=testdata4[[#This Row],[STpot]],testdata4[[#This Row],[Upper]],testdata4[[#This Row],[Lower]])</f>
        <v>235.80180579535624</v>
      </c>
      <c r="U168" s="2"/>
      <c r="V168" s="7"/>
      <c r="W168" s="7"/>
      <c r="X168" s="19"/>
      <c r="Y168" t="str">
        <f t="shared" si="2"/>
        <v>ERR</v>
      </c>
    </row>
    <row r="169" spans="1:25" x14ac:dyDescent="0.25">
      <c r="A169" s="5">
        <v>167</v>
      </c>
      <c r="B169" s="2">
        <v>42978</v>
      </c>
      <c r="C169" s="1">
        <v>235.25</v>
      </c>
      <c r="D169" s="1">
        <v>236.25</v>
      </c>
      <c r="E169" s="1">
        <v>234.61</v>
      </c>
      <c r="F169" s="1">
        <v>235.98</v>
      </c>
      <c r="G169" s="1">
        <f>testdata4[[#This Row],[high]]-testdata4[[#This Row],[low]]</f>
        <v>1.6399999999999864</v>
      </c>
      <c r="H169" s="1">
        <f>ABS(testdata4[[#This Row],[high]]-F168)</f>
        <v>1.6800000000000068</v>
      </c>
      <c r="I169" s="1">
        <f>ABS(testdata4[[#This Row],[low]]-F168)</f>
        <v>4.0000000000020464E-2</v>
      </c>
      <c r="J169" s="1">
        <f>MAX(testdata4[[#This Row],[H-L]:[|L-pC|]])</f>
        <v>1.6800000000000068</v>
      </c>
      <c r="K169" s="10">
        <f>(K168*20+testdata4[[#This Row],[TR]])/21</f>
        <v>1.5160115421613054</v>
      </c>
      <c r="L169" s="1">
        <f>testdata4[[#This Row],[close]]+Multiplier*testdata4[[#This Row],[ATR]]</f>
        <v>240.5280346264839</v>
      </c>
      <c r="M169" s="1">
        <f>testdata4[[#This Row],[close]]-Multiplier*testdata4[[#This Row],[ATR]]</f>
        <v>231.43196537351608</v>
      </c>
      <c r="N169" s="1">
        <f>IF(OR(testdata4[[#This Row],[UpperE]]&lt;N168,D168&gt;N168),testdata4[[#This Row],[UpperE]],N168)</f>
        <v>235.80180579535624</v>
      </c>
      <c r="O169" s="1">
        <f>IF(OR(testdata4[[#This Row],[LowerE]]&gt;O168,E168&lt;O168),testdata4[[#This Row],[LowerE]],O168)</f>
        <v>231.43196537351608</v>
      </c>
      <c r="P169" s="7">
        <f>IF(S168=N168,testdata4[[#This Row],[Upper]],testdata4[[#This Row],[Lower]])</f>
        <v>235.80180579535624</v>
      </c>
      <c r="Q169" s="7">
        <f>IF(testdata4[[#This Row],[AtrStop]]=testdata4[[#This Row],[Upper]],testdata4[[#This Row],[Upper]],NA())</f>
        <v>235.80180579535624</v>
      </c>
      <c r="R169" s="7" t="e">
        <f>IF(testdata4[[#This Row],[AtrStop]]=testdata4[[#This Row],[Lower]],testdata4[[#This Row],[Lower]],NA())</f>
        <v>#N/A</v>
      </c>
      <c r="S169" s="19">
        <f>IF(testdata4[[#This Row],[low]]&lt;=testdata4[[#This Row],[STpot]],testdata4[[#This Row],[Upper]],testdata4[[#This Row],[Lower]])</f>
        <v>235.80180579535624</v>
      </c>
      <c r="U169" s="2"/>
      <c r="V169" s="7"/>
      <c r="W169" s="7"/>
      <c r="X169" s="19"/>
      <c r="Y169" t="str">
        <f t="shared" si="2"/>
        <v>ERR</v>
      </c>
    </row>
    <row r="170" spans="1:25" x14ac:dyDescent="0.25">
      <c r="A170" s="5">
        <v>168</v>
      </c>
      <c r="B170" s="2">
        <v>42979</v>
      </c>
      <c r="C170" s="1">
        <v>236.39</v>
      </c>
      <c r="D170" s="1">
        <v>236.78</v>
      </c>
      <c r="E170" s="1">
        <v>236.15</v>
      </c>
      <c r="F170" s="1">
        <v>236.31</v>
      </c>
      <c r="G170" s="1">
        <f>testdata4[[#This Row],[high]]-testdata4[[#This Row],[low]]</f>
        <v>0.62999999999999545</v>
      </c>
      <c r="H170" s="1">
        <f>ABS(testdata4[[#This Row],[high]]-F169)</f>
        <v>0.80000000000001137</v>
      </c>
      <c r="I170" s="1">
        <f>ABS(testdata4[[#This Row],[low]]-F169)</f>
        <v>0.17000000000001592</v>
      </c>
      <c r="J170" s="1">
        <f>MAX(testdata4[[#This Row],[H-L]:[|L-pC|]])</f>
        <v>0.80000000000001137</v>
      </c>
      <c r="K170" s="10">
        <f>(K169*20+testdata4[[#This Row],[TR]])/21</f>
        <v>1.4819157544393389</v>
      </c>
      <c r="L170" s="1">
        <f>testdata4[[#This Row],[close]]+Multiplier*testdata4[[#This Row],[ATR]]</f>
        <v>240.75574726331803</v>
      </c>
      <c r="M170" s="1">
        <f>testdata4[[#This Row],[close]]-Multiplier*testdata4[[#This Row],[ATR]]</f>
        <v>231.86425273668198</v>
      </c>
      <c r="N170" s="1">
        <f>IF(OR(testdata4[[#This Row],[UpperE]]&lt;N169,D169&gt;N169),testdata4[[#This Row],[UpperE]],N169)</f>
        <v>240.75574726331803</v>
      </c>
      <c r="O170" s="1">
        <f>IF(OR(testdata4[[#This Row],[LowerE]]&gt;O169,E169&lt;O169),testdata4[[#This Row],[LowerE]],O169)</f>
        <v>231.86425273668198</v>
      </c>
      <c r="P170" s="7">
        <f>IF(S169=N169,testdata4[[#This Row],[Upper]],testdata4[[#This Row],[Lower]])</f>
        <v>240.75574726331803</v>
      </c>
      <c r="Q170" s="7">
        <f>IF(testdata4[[#This Row],[AtrStop]]=testdata4[[#This Row],[Upper]],testdata4[[#This Row],[Upper]],NA())</f>
        <v>240.75574726331803</v>
      </c>
      <c r="R170" s="7" t="e">
        <f>IF(testdata4[[#This Row],[AtrStop]]=testdata4[[#This Row],[Lower]],testdata4[[#This Row],[Lower]],NA())</f>
        <v>#N/A</v>
      </c>
      <c r="S170" s="19">
        <f>IF(testdata4[[#This Row],[low]]&lt;=testdata4[[#This Row],[STpot]],testdata4[[#This Row],[Upper]],testdata4[[#This Row],[Lower]])</f>
        <v>240.75574726331803</v>
      </c>
      <c r="U170" s="2"/>
      <c r="V170" s="7"/>
      <c r="W170" s="7"/>
      <c r="X170" s="19"/>
      <c r="Y170" t="str">
        <f t="shared" si="2"/>
        <v>ERR</v>
      </c>
    </row>
    <row r="171" spans="1:25" x14ac:dyDescent="0.25">
      <c r="A171" s="5">
        <v>169</v>
      </c>
      <c r="B171" s="2">
        <v>42983</v>
      </c>
      <c r="C171" s="1">
        <v>235.76</v>
      </c>
      <c r="D171" s="1">
        <v>236.01</v>
      </c>
      <c r="E171" s="1">
        <v>233.56</v>
      </c>
      <c r="F171" s="1">
        <v>234.62</v>
      </c>
      <c r="G171" s="1">
        <f>testdata4[[#This Row],[high]]-testdata4[[#This Row],[low]]</f>
        <v>2.4499999999999886</v>
      </c>
      <c r="H171" s="1">
        <f>ABS(testdata4[[#This Row],[high]]-F170)</f>
        <v>0.30000000000001137</v>
      </c>
      <c r="I171" s="1">
        <f>ABS(testdata4[[#This Row],[low]]-F170)</f>
        <v>2.75</v>
      </c>
      <c r="J171" s="1">
        <f>MAX(testdata4[[#This Row],[H-L]:[|L-pC|]])</f>
        <v>2.75</v>
      </c>
      <c r="K171" s="10">
        <f>(K170*20+testdata4[[#This Row],[TR]])/21</f>
        <v>1.5423007185136559</v>
      </c>
      <c r="L171" s="1">
        <f>testdata4[[#This Row],[close]]+Multiplier*testdata4[[#This Row],[ATR]]</f>
        <v>239.24690215554097</v>
      </c>
      <c r="M171" s="1">
        <f>testdata4[[#This Row],[close]]-Multiplier*testdata4[[#This Row],[ATR]]</f>
        <v>229.99309784445904</v>
      </c>
      <c r="N171" s="1">
        <f>IF(OR(testdata4[[#This Row],[UpperE]]&lt;N170,D170&gt;N170),testdata4[[#This Row],[UpperE]],N170)</f>
        <v>239.24690215554097</v>
      </c>
      <c r="O171" s="1">
        <f>IF(OR(testdata4[[#This Row],[LowerE]]&gt;O170,E170&lt;O170),testdata4[[#This Row],[LowerE]],O170)</f>
        <v>231.86425273668198</v>
      </c>
      <c r="P171" s="7">
        <f>IF(S170=N170,testdata4[[#This Row],[Upper]],testdata4[[#This Row],[Lower]])</f>
        <v>239.24690215554097</v>
      </c>
      <c r="Q171" s="7">
        <f>IF(testdata4[[#This Row],[AtrStop]]=testdata4[[#This Row],[Upper]],testdata4[[#This Row],[Upper]],NA())</f>
        <v>239.24690215554097</v>
      </c>
      <c r="R171" s="7" t="e">
        <f>IF(testdata4[[#This Row],[AtrStop]]=testdata4[[#This Row],[Lower]],testdata4[[#This Row],[Lower]],NA())</f>
        <v>#N/A</v>
      </c>
      <c r="S171" s="19">
        <f>IF(testdata4[[#This Row],[low]]&lt;=testdata4[[#This Row],[STpot]],testdata4[[#This Row],[Upper]],testdata4[[#This Row],[Lower]])</f>
        <v>239.24690215554097</v>
      </c>
      <c r="U171" s="2"/>
      <c r="V171" s="7"/>
      <c r="W171" s="7"/>
      <c r="X171" s="19"/>
      <c r="Y171" t="str">
        <f t="shared" si="2"/>
        <v>ERR</v>
      </c>
    </row>
    <row r="172" spans="1:25" x14ac:dyDescent="0.25">
      <c r="A172" s="5">
        <v>170</v>
      </c>
      <c r="B172" s="2">
        <v>42984</v>
      </c>
      <c r="C172" s="1">
        <v>235.36</v>
      </c>
      <c r="D172" s="1">
        <v>235.78</v>
      </c>
      <c r="E172" s="1">
        <v>234.78</v>
      </c>
      <c r="F172" s="1">
        <v>235.42</v>
      </c>
      <c r="G172" s="1">
        <f>testdata4[[#This Row],[high]]-testdata4[[#This Row],[low]]</f>
        <v>1</v>
      </c>
      <c r="H172" s="1">
        <f>ABS(testdata4[[#This Row],[high]]-F171)</f>
        <v>1.1599999999999966</v>
      </c>
      <c r="I172" s="1">
        <f>ABS(testdata4[[#This Row],[low]]-F171)</f>
        <v>0.15999999999999659</v>
      </c>
      <c r="J172" s="1">
        <f>MAX(testdata4[[#This Row],[H-L]:[|L-pC|]])</f>
        <v>1.1599999999999966</v>
      </c>
      <c r="K172" s="10">
        <f>(K171*20+testdata4[[#This Row],[TR]])/21</f>
        <v>1.5240959223939579</v>
      </c>
      <c r="L172" s="1">
        <f>testdata4[[#This Row],[close]]+Multiplier*testdata4[[#This Row],[ATR]]</f>
        <v>239.99228776718186</v>
      </c>
      <c r="M172" s="1">
        <f>testdata4[[#This Row],[close]]-Multiplier*testdata4[[#This Row],[ATR]]</f>
        <v>230.84771223281811</v>
      </c>
      <c r="N172" s="1">
        <f>IF(OR(testdata4[[#This Row],[UpperE]]&lt;N171,D171&gt;N171),testdata4[[#This Row],[UpperE]],N171)</f>
        <v>239.24690215554097</v>
      </c>
      <c r="O172" s="1">
        <f>IF(OR(testdata4[[#This Row],[LowerE]]&gt;O171,E171&lt;O171),testdata4[[#This Row],[LowerE]],O171)</f>
        <v>231.86425273668198</v>
      </c>
      <c r="P172" s="7">
        <f>IF(S171=N171,testdata4[[#This Row],[Upper]],testdata4[[#This Row],[Lower]])</f>
        <v>239.24690215554097</v>
      </c>
      <c r="Q172" s="7">
        <f>IF(testdata4[[#This Row],[AtrStop]]=testdata4[[#This Row],[Upper]],testdata4[[#This Row],[Upper]],NA())</f>
        <v>239.24690215554097</v>
      </c>
      <c r="R172" s="7" t="e">
        <f>IF(testdata4[[#This Row],[AtrStop]]=testdata4[[#This Row],[Lower]],testdata4[[#This Row],[Lower]],NA())</f>
        <v>#N/A</v>
      </c>
      <c r="S172" s="19">
        <f>IF(testdata4[[#This Row],[low]]&lt;=testdata4[[#This Row],[STpot]],testdata4[[#This Row],[Upper]],testdata4[[#This Row],[Lower]])</f>
        <v>239.24690215554097</v>
      </c>
      <c r="U172" s="2"/>
      <c r="V172" s="7"/>
      <c r="W172" s="7"/>
      <c r="X172" s="19"/>
      <c r="Y172" t="str">
        <f t="shared" si="2"/>
        <v>ERR</v>
      </c>
    </row>
    <row r="173" spans="1:25" x14ac:dyDescent="0.25">
      <c r="A173" s="5">
        <v>171</v>
      </c>
      <c r="B173" s="2">
        <v>42985</v>
      </c>
      <c r="C173" s="1">
        <v>235.75</v>
      </c>
      <c r="D173" s="1">
        <v>235.77</v>
      </c>
      <c r="E173" s="1">
        <v>234.94</v>
      </c>
      <c r="F173" s="1">
        <v>235.39</v>
      </c>
      <c r="G173" s="1">
        <f>testdata4[[#This Row],[high]]-testdata4[[#This Row],[low]]</f>
        <v>0.83000000000001251</v>
      </c>
      <c r="H173" s="1">
        <f>ABS(testdata4[[#This Row],[high]]-F172)</f>
        <v>0.35000000000002274</v>
      </c>
      <c r="I173" s="1">
        <f>ABS(testdata4[[#This Row],[low]]-F172)</f>
        <v>0.47999999999998977</v>
      </c>
      <c r="J173" s="1">
        <f>MAX(testdata4[[#This Row],[H-L]:[|L-pC|]])</f>
        <v>0.83000000000001251</v>
      </c>
      <c r="K173" s="10">
        <f>(K172*20+testdata4[[#This Row],[TR]])/21</f>
        <v>1.4910437356132937</v>
      </c>
      <c r="L173" s="1">
        <f>testdata4[[#This Row],[close]]+Multiplier*testdata4[[#This Row],[ATR]]</f>
        <v>239.86313120683985</v>
      </c>
      <c r="M173" s="1">
        <f>testdata4[[#This Row],[close]]-Multiplier*testdata4[[#This Row],[ATR]]</f>
        <v>230.91686879316012</v>
      </c>
      <c r="N173" s="1">
        <f>IF(OR(testdata4[[#This Row],[UpperE]]&lt;N172,D172&gt;N172),testdata4[[#This Row],[UpperE]],N172)</f>
        <v>239.24690215554097</v>
      </c>
      <c r="O173" s="1">
        <f>IF(OR(testdata4[[#This Row],[LowerE]]&gt;O172,E172&lt;O172),testdata4[[#This Row],[LowerE]],O172)</f>
        <v>231.86425273668198</v>
      </c>
      <c r="P173" s="7">
        <f>IF(S172=N172,testdata4[[#This Row],[Upper]],testdata4[[#This Row],[Lower]])</f>
        <v>239.24690215554097</v>
      </c>
      <c r="Q173" s="7">
        <f>IF(testdata4[[#This Row],[AtrStop]]=testdata4[[#This Row],[Upper]],testdata4[[#This Row],[Upper]],NA())</f>
        <v>239.24690215554097</v>
      </c>
      <c r="R173" s="7" t="e">
        <f>IF(testdata4[[#This Row],[AtrStop]]=testdata4[[#This Row],[Lower]],testdata4[[#This Row],[Lower]],NA())</f>
        <v>#N/A</v>
      </c>
      <c r="S173" s="19">
        <f>IF(testdata4[[#This Row],[low]]&lt;=testdata4[[#This Row],[STpot]],testdata4[[#This Row],[Upper]],testdata4[[#This Row],[Lower]])</f>
        <v>239.24690215554097</v>
      </c>
      <c r="U173" s="2"/>
      <c r="V173" s="7"/>
      <c r="W173" s="7"/>
      <c r="X173" s="19"/>
      <c r="Y173" t="str">
        <f t="shared" si="2"/>
        <v>ERR</v>
      </c>
    </row>
    <row r="174" spans="1:25" x14ac:dyDescent="0.25">
      <c r="A174" s="5">
        <v>172</v>
      </c>
      <c r="B174" s="2">
        <v>42986</v>
      </c>
      <c r="C174" s="1">
        <v>235.07</v>
      </c>
      <c r="D174" s="1">
        <v>235.62</v>
      </c>
      <c r="E174" s="1">
        <v>234.85</v>
      </c>
      <c r="F174" s="1">
        <v>235.11</v>
      </c>
      <c r="G174" s="1">
        <f>testdata4[[#This Row],[high]]-testdata4[[#This Row],[low]]</f>
        <v>0.77000000000001023</v>
      </c>
      <c r="H174" s="1">
        <f>ABS(testdata4[[#This Row],[high]]-F173)</f>
        <v>0.23000000000001819</v>
      </c>
      <c r="I174" s="1">
        <f>ABS(testdata4[[#This Row],[low]]-F173)</f>
        <v>0.53999999999999204</v>
      </c>
      <c r="J174" s="1">
        <f>MAX(testdata4[[#This Row],[H-L]:[|L-pC|]])</f>
        <v>0.77000000000001023</v>
      </c>
      <c r="K174" s="10">
        <f>(K173*20+testdata4[[#This Row],[TR]])/21</f>
        <v>1.456708319631709</v>
      </c>
      <c r="L174" s="1">
        <f>testdata4[[#This Row],[close]]+Multiplier*testdata4[[#This Row],[ATR]]</f>
        <v>239.48012495889515</v>
      </c>
      <c r="M174" s="1">
        <f>testdata4[[#This Row],[close]]-Multiplier*testdata4[[#This Row],[ATR]]</f>
        <v>230.73987504110488</v>
      </c>
      <c r="N174" s="1">
        <f>IF(OR(testdata4[[#This Row],[UpperE]]&lt;N173,D173&gt;N173),testdata4[[#This Row],[UpperE]],N173)</f>
        <v>239.24690215554097</v>
      </c>
      <c r="O174" s="1">
        <f>IF(OR(testdata4[[#This Row],[LowerE]]&gt;O173,E173&lt;O173),testdata4[[#This Row],[LowerE]],O173)</f>
        <v>231.86425273668198</v>
      </c>
      <c r="P174" s="7">
        <f>IF(S173=N173,testdata4[[#This Row],[Upper]],testdata4[[#This Row],[Lower]])</f>
        <v>239.24690215554097</v>
      </c>
      <c r="Q174" s="7">
        <f>IF(testdata4[[#This Row],[AtrStop]]=testdata4[[#This Row],[Upper]],testdata4[[#This Row],[Upper]],NA())</f>
        <v>239.24690215554097</v>
      </c>
      <c r="R174" s="7" t="e">
        <f>IF(testdata4[[#This Row],[AtrStop]]=testdata4[[#This Row],[Lower]],testdata4[[#This Row],[Lower]],NA())</f>
        <v>#N/A</v>
      </c>
      <c r="S174" s="19">
        <f>IF(testdata4[[#This Row],[low]]&lt;=testdata4[[#This Row],[STpot]],testdata4[[#This Row],[Upper]],testdata4[[#This Row],[Lower]])</f>
        <v>239.24690215554097</v>
      </c>
      <c r="U174" s="2"/>
      <c r="V174" s="7"/>
      <c r="W174" s="7"/>
      <c r="X174" s="19"/>
      <c r="Y174" t="str">
        <f t="shared" si="2"/>
        <v>ERR</v>
      </c>
    </row>
    <row r="175" spans="1:25" x14ac:dyDescent="0.25">
      <c r="A175" s="5">
        <v>173</v>
      </c>
      <c r="B175" s="2">
        <v>42989</v>
      </c>
      <c r="C175" s="1">
        <v>236.51</v>
      </c>
      <c r="D175" s="1">
        <v>237.71</v>
      </c>
      <c r="E175" s="1">
        <v>236.49</v>
      </c>
      <c r="F175" s="1">
        <v>237.62</v>
      </c>
      <c r="G175" s="1">
        <f>testdata4[[#This Row],[high]]-testdata4[[#This Row],[low]]</f>
        <v>1.2199999999999989</v>
      </c>
      <c r="H175" s="1">
        <f>ABS(testdata4[[#This Row],[high]]-F174)</f>
        <v>2.5999999999999943</v>
      </c>
      <c r="I175" s="1">
        <f>ABS(testdata4[[#This Row],[low]]-F174)</f>
        <v>1.3799999999999955</v>
      </c>
      <c r="J175" s="1">
        <f>MAX(testdata4[[#This Row],[H-L]:[|L-pC|]])</f>
        <v>2.5999999999999943</v>
      </c>
      <c r="K175" s="10">
        <f>(K174*20+testdata4[[#This Row],[TR]])/21</f>
        <v>1.5111507806016273</v>
      </c>
      <c r="L175" s="1">
        <f>testdata4[[#This Row],[close]]+Multiplier*testdata4[[#This Row],[ATR]]</f>
        <v>242.15345234180489</v>
      </c>
      <c r="M175" s="1">
        <f>testdata4[[#This Row],[close]]-Multiplier*testdata4[[#This Row],[ATR]]</f>
        <v>233.08654765819512</v>
      </c>
      <c r="N175" s="1">
        <f>IF(OR(testdata4[[#This Row],[UpperE]]&lt;N174,D174&gt;N174),testdata4[[#This Row],[UpperE]],N174)</f>
        <v>239.24690215554097</v>
      </c>
      <c r="O175" s="1">
        <f>IF(OR(testdata4[[#This Row],[LowerE]]&gt;O174,E174&lt;O174),testdata4[[#This Row],[LowerE]],O174)</f>
        <v>233.08654765819512</v>
      </c>
      <c r="P175" s="7">
        <f>IF(S174=N174,testdata4[[#This Row],[Upper]],testdata4[[#This Row],[Lower]])</f>
        <v>239.24690215554097</v>
      </c>
      <c r="Q175" s="7">
        <f>IF(testdata4[[#This Row],[AtrStop]]=testdata4[[#This Row],[Upper]],testdata4[[#This Row],[Upper]],NA())</f>
        <v>239.24690215554097</v>
      </c>
      <c r="R175" s="7" t="e">
        <f>IF(testdata4[[#This Row],[AtrStop]]=testdata4[[#This Row],[Lower]],testdata4[[#This Row],[Lower]],NA())</f>
        <v>#N/A</v>
      </c>
      <c r="S175" s="19">
        <f>IF(testdata4[[#This Row],[low]]&lt;=testdata4[[#This Row],[STpot]],testdata4[[#This Row],[Upper]],testdata4[[#This Row],[Lower]])</f>
        <v>239.24690215554097</v>
      </c>
      <c r="U175" s="2"/>
      <c r="V175" s="7"/>
      <c r="W175" s="7"/>
      <c r="X175" s="19"/>
      <c r="Y175" t="str">
        <f t="shared" si="2"/>
        <v>ERR</v>
      </c>
    </row>
    <row r="176" spans="1:25" x14ac:dyDescent="0.25">
      <c r="A176" s="5">
        <v>174</v>
      </c>
      <c r="B176" s="2">
        <v>42990</v>
      </c>
      <c r="C176" s="1">
        <v>238.02</v>
      </c>
      <c r="D176" s="1">
        <v>238.46</v>
      </c>
      <c r="E176" s="1">
        <v>237.82</v>
      </c>
      <c r="F176" s="1">
        <v>238.42</v>
      </c>
      <c r="G176" s="1">
        <f>testdata4[[#This Row],[high]]-testdata4[[#This Row],[low]]</f>
        <v>0.64000000000001478</v>
      </c>
      <c r="H176" s="1">
        <f>ABS(testdata4[[#This Row],[high]]-F175)</f>
        <v>0.84000000000000341</v>
      </c>
      <c r="I176" s="1">
        <f>ABS(testdata4[[#This Row],[low]]-F175)</f>
        <v>0.19999999999998863</v>
      </c>
      <c r="J176" s="1">
        <f>MAX(testdata4[[#This Row],[H-L]:[|L-pC|]])</f>
        <v>0.84000000000000341</v>
      </c>
      <c r="K176" s="10">
        <f>(K175*20+testdata4[[#This Row],[TR]])/21</f>
        <v>1.4791912196205976</v>
      </c>
      <c r="L176" s="1">
        <f>testdata4[[#This Row],[close]]+Multiplier*testdata4[[#This Row],[ATR]]</f>
        <v>242.85757365886178</v>
      </c>
      <c r="M176" s="1">
        <f>testdata4[[#This Row],[close]]-Multiplier*testdata4[[#This Row],[ATR]]</f>
        <v>233.98242634113819</v>
      </c>
      <c r="N176" s="1">
        <f>IF(OR(testdata4[[#This Row],[UpperE]]&lt;N175,D175&gt;N175),testdata4[[#This Row],[UpperE]],N175)</f>
        <v>239.24690215554097</v>
      </c>
      <c r="O176" s="1">
        <f>IF(OR(testdata4[[#This Row],[LowerE]]&gt;O175,E175&lt;O175),testdata4[[#This Row],[LowerE]],O175)</f>
        <v>233.98242634113819</v>
      </c>
      <c r="P176" s="7">
        <f>IF(S175=N175,testdata4[[#This Row],[Upper]],testdata4[[#This Row],[Lower]])</f>
        <v>239.24690215554097</v>
      </c>
      <c r="Q176" s="7">
        <f>IF(testdata4[[#This Row],[AtrStop]]=testdata4[[#This Row],[Upper]],testdata4[[#This Row],[Upper]],NA())</f>
        <v>239.24690215554097</v>
      </c>
      <c r="R176" s="7" t="e">
        <f>IF(testdata4[[#This Row],[AtrStop]]=testdata4[[#This Row],[Lower]],testdata4[[#This Row],[Lower]],NA())</f>
        <v>#N/A</v>
      </c>
      <c r="S176" s="19">
        <f>IF(testdata4[[#This Row],[low]]&lt;=testdata4[[#This Row],[STpot]],testdata4[[#This Row],[Upper]],testdata4[[#This Row],[Lower]])</f>
        <v>239.24690215554097</v>
      </c>
      <c r="U176" s="2"/>
      <c r="V176" s="7"/>
      <c r="W176" s="7"/>
      <c r="X176" s="19"/>
      <c r="Y176" t="str">
        <f t="shared" si="2"/>
        <v>ERR</v>
      </c>
    </row>
    <row r="177" spans="1:25" x14ac:dyDescent="0.25">
      <c r="A177" s="5">
        <v>175</v>
      </c>
      <c r="B177" s="2">
        <v>42991</v>
      </c>
      <c r="C177" s="1">
        <v>238.11</v>
      </c>
      <c r="D177" s="1">
        <v>238.57</v>
      </c>
      <c r="E177" s="1">
        <v>237.98</v>
      </c>
      <c r="F177" s="1">
        <v>238.54</v>
      </c>
      <c r="G177" s="1">
        <f>testdata4[[#This Row],[high]]-testdata4[[#This Row],[low]]</f>
        <v>0.59000000000000341</v>
      </c>
      <c r="H177" s="1">
        <f>ABS(testdata4[[#This Row],[high]]-F176)</f>
        <v>0.15000000000000568</v>
      </c>
      <c r="I177" s="1">
        <f>ABS(testdata4[[#This Row],[low]]-F176)</f>
        <v>0.43999999999999773</v>
      </c>
      <c r="J177" s="1">
        <f>MAX(testdata4[[#This Row],[H-L]:[|L-pC|]])</f>
        <v>0.59000000000000341</v>
      </c>
      <c r="K177" s="10">
        <f>(K176*20+testdata4[[#This Row],[TR]])/21</f>
        <v>1.4368487805910455</v>
      </c>
      <c r="L177" s="1">
        <f>testdata4[[#This Row],[close]]+Multiplier*testdata4[[#This Row],[ATR]]</f>
        <v>242.85054634177314</v>
      </c>
      <c r="M177" s="1">
        <f>testdata4[[#This Row],[close]]-Multiplier*testdata4[[#This Row],[ATR]]</f>
        <v>234.22945365822684</v>
      </c>
      <c r="N177" s="1">
        <f>IF(OR(testdata4[[#This Row],[UpperE]]&lt;N176,D176&gt;N176),testdata4[[#This Row],[UpperE]],N176)</f>
        <v>239.24690215554097</v>
      </c>
      <c r="O177" s="1">
        <f>IF(OR(testdata4[[#This Row],[LowerE]]&gt;O176,E176&lt;O176),testdata4[[#This Row],[LowerE]],O176)</f>
        <v>234.22945365822684</v>
      </c>
      <c r="P177" s="7">
        <f>IF(S176=N176,testdata4[[#This Row],[Upper]],testdata4[[#This Row],[Lower]])</f>
        <v>239.24690215554097</v>
      </c>
      <c r="Q177" s="7">
        <f>IF(testdata4[[#This Row],[AtrStop]]=testdata4[[#This Row],[Upper]],testdata4[[#This Row],[Upper]],NA())</f>
        <v>239.24690215554097</v>
      </c>
      <c r="R177" s="7" t="e">
        <f>IF(testdata4[[#This Row],[AtrStop]]=testdata4[[#This Row],[Lower]],testdata4[[#This Row],[Lower]],NA())</f>
        <v>#N/A</v>
      </c>
      <c r="S177" s="19">
        <f>IF(testdata4[[#This Row],[low]]&lt;=testdata4[[#This Row],[STpot]],testdata4[[#This Row],[Upper]],testdata4[[#This Row],[Lower]])</f>
        <v>239.24690215554097</v>
      </c>
      <c r="U177" s="2"/>
      <c r="V177" s="7"/>
      <c r="W177" s="7"/>
      <c r="X177" s="19"/>
      <c r="Y177" t="str">
        <f t="shared" si="2"/>
        <v>ERR</v>
      </c>
    </row>
    <row r="178" spans="1:25" x14ac:dyDescent="0.25">
      <c r="A178" s="5">
        <v>176</v>
      </c>
      <c r="B178" s="2">
        <v>42992</v>
      </c>
      <c r="C178" s="1">
        <v>238.18</v>
      </c>
      <c r="D178" s="1">
        <v>238.68</v>
      </c>
      <c r="E178" s="1">
        <v>237.99</v>
      </c>
      <c r="F178" s="1">
        <v>238.46</v>
      </c>
      <c r="G178" s="1">
        <f>testdata4[[#This Row],[high]]-testdata4[[#This Row],[low]]</f>
        <v>0.68999999999999773</v>
      </c>
      <c r="H178" s="1">
        <f>ABS(testdata4[[#This Row],[high]]-F177)</f>
        <v>0.14000000000001478</v>
      </c>
      <c r="I178" s="1">
        <f>ABS(testdata4[[#This Row],[low]]-F177)</f>
        <v>0.54999999999998295</v>
      </c>
      <c r="J178" s="1">
        <f>MAX(testdata4[[#This Row],[H-L]:[|L-pC|]])</f>
        <v>0.68999999999999773</v>
      </c>
      <c r="K178" s="10">
        <f>(K177*20+testdata4[[#This Row],[TR]])/21</f>
        <v>1.4012845529438527</v>
      </c>
      <c r="L178" s="1">
        <f>testdata4[[#This Row],[close]]+Multiplier*testdata4[[#This Row],[ATR]]</f>
        <v>242.66385365883156</v>
      </c>
      <c r="M178" s="1">
        <f>testdata4[[#This Row],[close]]-Multiplier*testdata4[[#This Row],[ATR]]</f>
        <v>234.25614634116846</v>
      </c>
      <c r="N178" s="1">
        <f>IF(OR(testdata4[[#This Row],[UpperE]]&lt;N177,D177&gt;N177),testdata4[[#This Row],[UpperE]],N177)</f>
        <v>239.24690215554097</v>
      </c>
      <c r="O178" s="1">
        <f>IF(OR(testdata4[[#This Row],[LowerE]]&gt;O177,E177&lt;O177),testdata4[[#This Row],[LowerE]],O177)</f>
        <v>234.25614634116846</v>
      </c>
      <c r="P178" s="7">
        <f>IF(S177=N177,testdata4[[#This Row],[Upper]],testdata4[[#This Row],[Lower]])</f>
        <v>239.24690215554097</v>
      </c>
      <c r="Q178" s="7">
        <f>IF(testdata4[[#This Row],[AtrStop]]=testdata4[[#This Row],[Upper]],testdata4[[#This Row],[Upper]],NA())</f>
        <v>239.24690215554097</v>
      </c>
      <c r="R178" s="7" t="e">
        <f>IF(testdata4[[#This Row],[AtrStop]]=testdata4[[#This Row],[Lower]],testdata4[[#This Row],[Lower]],NA())</f>
        <v>#N/A</v>
      </c>
      <c r="S178" s="19">
        <f>IF(testdata4[[#This Row],[low]]&lt;=testdata4[[#This Row],[STpot]],testdata4[[#This Row],[Upper]],testdata4[[#This Row],[Lower]])</f>
        <v>239.24690215554097</v>
      </c>
      <c r="U178" s="2"/>
      <c r="V178" s="7"/>
      <c r="W178" s="7"/>
      <c r="X178" s="19"/>
      <c r="Y178" t="str">
        <f t="shared" si="2"/>
        <v>ERR</v>
      </c>
    </row>
    <row r="179" spans="1:25" x14ac:dyDescent="0.25">
      <c r="A179" s="5">
        <v>177</v>
      </c>
      <c r="B179" s="2">
        <v>42993</v>
      </c>
      <c r="C179" s="1">
        <v>238.3</v>
      </c>
      <c r="D179" s="1">
        <v>238.88</v>
      </c>
      <c r="E179" s="1">
        <v>238.19</v>
      </c>
      <c r="F179" s="1">
        <v>238.78</v>
      </c>
      <c r="G179" s="1">
        <f>testdata4[[#This Row],[high]]-testdata4[[#This Row],[low]]</f>
        <v>0.68999999999999773</v>
      </c>
      <c r="H179" s="1">
        <f>ABS(testdata4[[#This Row],[high]]-F178)</f>
        <v>0.41999999999998749</v>
      </c>
      <c r="I179" s="1">
        <f>ABS(testdata4[[#This Row],[low]]-F178)</f>
        <v>0.27000000000001023</v>
      </c>
      <c r="J179" s="1">
        <f>MAX(testdata4[[#This Row],[H-L]:[|L-pC|]])</f>
        <v>0.68999999999999773</v>
      </c>
      <c r="K179" s="10">
        <f>(K178*20+testdata4[[#This Row],[TR]])/21</f>
        <v>1.3674138599465262</v>
      </c>
      <c r="L179" s="1">
        <f>testdata4[[#This Row],[close]]+Multiplier*testdata4[[#This Row],[ATR]]</f>
        <v>242.88224157983959</v>
      </c>
      <c r="M179" s="1">
        <f>testdata4[[#This Row],[close]]-Multiplier*testdata4[[#This Row],[ATR]]</f>
        <v>234.67775842016042</v>
      </c>
      <c r="N179" s="1">
        <f>IF(OR(testdata4[[#This Row],[UpperE]]&lt;N178,D178&gt;N178),testdata4[[#This Row],[UpperE]],N178)</f>
        <v>239.24690215554097</v>
      </c>
      <c r="O179" s="1">
        <f>IF(OR(testdata4[[#This Row],[LowerE]]&gt;O178,E178&lt;O178),testdata4[[#This Row],[LowerE]],O178)</f>
        <v>234.67775842016042</v>
      </c>
      <c r="P179" s="7">
        <f>IF(S178=N178,testdata4[[#This Row],[Upper]],testdata4[[#This Row],[Lower]])</f>
        <v>239.24690215554097</v>
      </c>
      <c r="Q179" s="7">
        <f>IF(testdata4[[#This Row],[AtrStop]]=testdata4[[#This Row],[Upper]],testdata4[[#This Row],[Upper]],NA())</f>
        <v>239.24690215554097</v>
      </c>
      <c r="R179" s="7" t="e">
        <f>IF(testdata4[[#This Row],[AtrStop]]=testdata4[[#This Row],[Lower]],testdata4[[#This Row],[Lower]],NA())</f>
        <v>#N/A</v>
      </c>
      <c r="S179" s="19">
        <f>IF(testdata4[[#This Row],[low]]&lt;=testdata4[[#This Row],[STpot]],testdata4[[#This Row],[Upper]],testdata4[[#This Row],[Lower]])</f>
        <v>239.24690215554097</v>
      </c>
      <c r="U179" s="2"/>
      <c r="V179" s="7"/>
      <c r="W179" s="7"/>
      <c r="X179" s="19"/>
      <c r="Y179" t="str">
        <f t="shared" si="2"/>
        <v>ERR</v>
      </c>
    </row>
    <row r="180" spans="1:25" x14ac:dyDescent="0.25">
      <c r="A180" s="5">
        <v>178</v>
      </c>
      <c r="B180" s="2">
        <v>42996</v>
      </c>
      <c r="C180" s="1">
        <v>239.18</v>
      </c>
      <c r="D180" s="1">
        <v>239.67</v>
      </c>
      <c r="E180" s="1">
        <v>238.87</v>
      </c>
      <c r="F180" s="1">
        <v>239.29</v>
      </c>
      <c r="G180" s="1">
        <f>testdata4[[#This Row],[high]]-testdata4[[#This Row],[low]]</f>
        <v>0.79999999999998295</v>
      </c>
      <c r="H180" s="1">
        <f>ABS(testdata4[[#This Row],[high]]-F179)</f>
        <v>0.88999999999998636</v>
      </c>
      <c r="I180" s="1">
        <f>ABS(testdata4[[#This Row],[low]]-F179)</f>
        <v>9.0000000000003411E-2</v>
      </c>
      <c r="J180" s="1">
        <f>MAX(testdata4[[#This Row],[H-L]:[|L-pC|]])</f>
        <v>0.88999999999998636</v>
      </c>
      <c r="K180" s="10">
        <f>(K179*20+testdata4[[#This Row],[TR]])/21</f>
        <v>1.3446798666157387</v>
      </c>
      <c r="L180" s="1">
        <f>testdata4[[#This Row],[close]]+Multiplier*testdata4[[#This Row],[ATR]]</f>
        <v>243.3240395998472</v>
      </c>
      <c r="M180" s="1">
        <f>testdata4[[#This Row],[close]]-Multiplier*testdata4[[#This Row],[ATR]]</f>
        <v>235.25596040015279</v>
      </c>
      <c r="N180" s="1">
        <f>IF(OR(testdata4[[#This Row],[UpperE]]&lt;N179,D179&gt;N179),testdata4[[#This Row],[UpperE]],N179)</f>
        <v>239.24690215554097</v>
      </c>
      <c r="O180" s="1">
        <f>IF(OR(testdata4[[#This Row],[LowerE]]&gt;O179,E179&lt;O179),testdata4[[#This Row],[LowerE]],O179)</f>
        <v>235.25596040015279</v>
      </c>
      <c r="P180" s="7">
        <f>IF(S179=N179,testdata4[[#This Row],[Upper]],testdata4[[#This Row],[Lower]])</f>
        <v>239.24690215554097</v>
      </c>
      <c r="Q180" s="7">
        <f>IF(testdata4[[#This Row],[AtrStop]]=testdata4[[#This Row],[Upper]],testdata4[[#This Row],[Upper]],NA())</f>
        <v>239.24690215554097</v>
      </c>
      <c r="R180" s="7" t="e">
        <f>IF(testdata4[[#This Row],[AtrStop]]=testdata4[[#This Row],[Lower]],testdata4[[#This Row],[Lower]],NA())</f>
        <v>#N/A</v>
      </c>
      <c r="S180" s="19">
        <f>IF(testdata4[[#This Row],[low]]&lt;=testdata4[[#This Row],[STpot]],testdata4[[#This Row],[Upper]],testdata4[[#This Row],[Lower]])</f>
        <v>239.24690215554097</v>
      </c>
      <c r="U180" s="2"/>
      <c r="V180" s="7"/>
      <c r="W180" s="7"/>
      <c r="X180" s="19"/>
      <c r="Y180" t="str">
        <f t="shared" si="2"/>
        <v>ERR</v>
      </c>
    </row>
    <row r="181" spans="1:25" x14ac:dyDescent="0.25">
      <c r="A181" s="5">
        <v>179</v>
      </c>
      <c r="B181" s="2">
        <v>42997</v>
      </c>
      <c r="C181" s="1">
        <v>239.56</v>
      </c>
      <c r="D181" s="1">
        <v>239.62</v>
      </c>
      <c r="E181" s="1">
        <v>239.17</v>
      </c>
      <c r="F181" s="1">
        <v>239.53</v>
      </c>
      <c r="G181" s="1">
        <f>testdata4[[#This Row],[high]]-testdata4[[#This Row],[low]]</f>
        <v>0.45000000000001705</v>
      </c>
      <c r="H181" s="1">
        <f>ABS(testdata4[[#This Row],[high]]-F180)</f>
        <v>0.33000000000001251</v>
      </c>
      <c r="I181" s="1">
        <f>ABS(testdata4[[#This Row],[low]]-F180)</f>
        <v>0.12000000000000455</v>
      </c>
      <c r="J181" s="1">
        <f>MAX(testdata4[[#This Row],[H-L]:[|L-pC|]])</f>
        <v>0.45000000000001705</v>
      </c>
      <c r="K181" s="10">
        <f>(K180*20+testdata4[[#This Row],[TR]])/21</f>
        <v>1.3020760634435615</v>
      </c>
      <c r="L181" s="1">
        <f>testdata4[[#This Row],[close]]+Multiplier*testdata4[[#This Row],[ATR]]</f>
        <v>243.4362281903307</v>
      </c>
      <c r="M181" s="1">
        <f>testdata4[[#This Row],[close]]-Multiplier*testdata4[[#This Row],[ATR]]</f>
        <v>235.62377180966931</v>
      </c>
      <c r="N181" s="1">
        <f>IF(OR(testdata4[[#This Row],[UpperE]]&lt;N180,D180&gt;N180),testdata4[[#This Row],[UpperE]],N180)</f>
        <v>243.4362281903307</v>
      </c>
      <c r="O181" s="1">
        <f>IF(OR(testdata4[[#This Row],[LowerE]]&gt;O180,E180&lt;O180),testdata4[[#This Row],[LowerE]],O180)</f>
        <v>235.62377180966931</v>
      </c>
      <c r="P181" s="7">
        <f>IF(S180=N180,testdata4[[#This Row],[Upper]],testdata4[[#This Row],[Lower]])</f>
        <v>243.4362281903307</v>
      </c>
      <c r="Q181" s="7">
        <f>IF(testdata4[[#This Row],[AtrStop]]=testdata4[[#This Row],[Upper]],testdata4[[#This Row],[Upper]],NA())</f>
        <v>243.4362281903307</v>
      </c>
      <c r="R181" s="7" t="e">
        <f>IF(testdata4[[#This Row],[AtrStop]]=testdata4[[#This Row],[Lower]],testdata4[[#This Row],[Lower]],NA())</f>
        <v>#N/A</v>
      </c>
      <c r="S181" s="19">
        <f>IF(testdata4[[#This Row],[low]]&lt;=testdata4[[#This Row],[STpot]],testdata4[[#This Row],[Upper]],testdata4[[#This Row],[Lower]])</f>
        <v>243.4362281903307</v>
      </c>
      <c r="U181" s="2"/>
      <c r="V181" s="7"/>
      <c r="W181" s="7"/>
      <c r="X181" s="19"/>
      <c r="Y181" t="str">
        <f t="shared" si="2"/>
        <v>ERR</v>
      </c>
    </row>
    <row r="182" spans="1:25" x14ac:dyDescent="0.25">
      <c r="A182" s="5">
        <v>180</v>
      </c>
      <c r="B182" s="2">
        <v>42998</v>
      </c>
      <c r="C182" s="1">
        <v>239.62</v>
      </c>
      <c r="D182" s="1">
        <v>239.74</v>
      </c>
      <c r="E182" s="1">
        <v>238.52</v>
      </c>
      <c r="F182" s="1">
        <v>239.61</v>
      </c>
      <c r="G182" s="1">
        <f>testdata4[[#This Row],[high]]-testdata4[[#This Row],[low]]</f>
        <v>1.2199999999999989</v>
      </c>
      <c r="H182" s="1">
        <f>ABS(testdata4[[#This Row],[high]]-F181)</f>
        <v>0.21000000000000796</v>
      </c>
      <c r="I182" s="1">
        <f>ABS(testdata4[[#This Row],[low]]-F181)</f>
        <v>1.0099999999999909</v>
      </c>
      <c r="J182" s="1">
        <f>MAX(testdata4[[#This Row],[H-L]:[|L-pC|]])</f>
        <v>1.2199999999999989</v>
      </c>
      <c r="K182" s="10">
        <f>(K181*20+testdata4[[#This Row],[TR]])/21</f>
        <v>1.2981676794700585</v>
      </c>
      <c r="L182" s="1">
        <f>testdata4[[#This Row],[close]]+Multiplier*testdata4[[#This Row],[ATR]]</f>
        <v>243.50450303841018</v>
      </c>
      <c r="M182" s="1">
        <f>testdata4[[#This Row],[close]]-Multiplier*testdata4[[#This Row],[ATR]]</f>
        <v>235.71549696158985</v>
      </c>
      <c r="N182" s="1">
        <f>IF(OR(testdata4[[#This Row],[UpperE]]&lt;N181,D181&gt;N181),testdata4[[#This Row],[UpperE]],N181)</f>
        <v>243.4362281903307</v>
      </c>
      <c r="O182" s="1">
        <f>IF(OR(testdata4[[#This Row],[LowerE]]&gt;O181,E181&lt;O181),testdata4[[#This Row],[LowerE]],O181)</f>
        <v>235.71549696158985</v>
      </c>
      <c r="P182" s="7">
        <f>IF(S181=N181,testdata4[[#This Row],[Upper]],testdata4[[#This Row],[Lower]])</f>
        <v>243.4362281903307</v>
      </c>
      <c r="Q182" s="7">
        <f>IF(testdata4[[#This Row],[AtrStop]]=testdata4[[#This Row],[Upper]],testdata4[[#This Row],[Upper]],NA())</f>
        <v>243.4362281903307</v>
      </c>
      <c r="R182" s="7" t="e">
        <f>IF(testdata4[[#This Row],[AtrStop]]=testdata4[[#This Row],[Lower]],testdata4[[#This Row],[Lower]],NA())</f>
        <v>#N/A</v>
      </c>
      <c r="S182" s="19">
        <f>IF(testdata4[[#This Row],[low]]&lt;=testdata4[[#This Row],[STpot]],testdata4[[#This Row],[Upper]],testdata4[[#This Row],[Lower]])</f>
        <v>243.4362281903307</v>
      </c>
      <c r="U182" s="2"/>
      <c r="V182" s="7"/>
      <c r="W182" s="7"/>
      <c r="X182" s="19"/>
      <c r="Y182" t="str">
        <f t="shared" si="2"/>
        <v>ERR</v>
      </c>
    </row>
    <row r="183" spans="1:25" x14ac:dyDescent="0.25">
      <c r="A183" s="5">
        <v>181</v>
      </c>
      <c r="B183" s="2">
        <v>42999</v>
      </c>
      <c r="C183" s="1">
        <v>239.44</v>
      </c>
      <c r="D183" s="1">
        <v>239.54</v>
      </c>
      <c r="E183" s="1">
        <v>238.78</v>
      </c>
      <c r="F183" s="1">
        <v>238.97</v>
      </c>
      <c r="G183" s="1">
        <f>testdata4[[#This Row],[high]]-testdata4[[#This Row],[low]]</f>
        <v>0.75999999999999091</v>
      </c>
      <c r="H183" s="1">
        <f>ABS(testdata4[[#This Row],[high]]-F182)</f>
        <v>7.00000000000216E-2</v>
      </c>
      <c r="I183" s="1">
        <f>ABS(testdata4[[#This Row],[low]]-F182)</f>
        <v>0.83000000000001251</v>
      </c>
      <c r="J183" s="1">
        <f>MAX(testdata4[[#This Row],[H-L]:[|L-pC|]])</f>
        <v>0.83000000000001251</v>
      </c>
      <c r="K183" s="10">
        <f>(K182*20+testdata4[[#This Row],[TR]])/21</f>
        <v>1.2758739804476753</v>
      </c>
      <c r="L183" s="1">
        <f>testdata4[[#This Row],[close]]+Multiplier*testdata4[[#This Row],[ATR]]</f>
        <v>242.79762194134304</v>
      </c>
      <c r="M183" s="1">
        <f>testdata4[[#This Row],[close]]-Multiplier*testdata4[[#This Row],[ATR]]</f>
        <v>235.14237805865696</v>
      </c>
      <c r="N183" s="1">
        <f>IF(OR(testdata4[[#This Row],[UpperE]]&lt;N182,D182&gt;N182),testdata4[[#This Row],[UpperE]],N182)</f>
        <v>242.79762194134304</v>
      </c>
      <c r="O183" s="1">
        <f>IF(OR(testdata4[[#This Row],[LowerE]]&gt;O182,E182&lt;O182),testdata4[[#This Row],[LowerE]],O182)</f>
        <v>235.71549696158985</v>
      </c>
      <c r="P183" s="7">
        <f>IF(S182=N182,testdata4[[#This Row],[Upper]],testdata4[[#This Row],[Lower]])</f>
        <v>242.79762194134304</v>
      </c>
      <c r="Q183" s="7">
        <f>IF(testdata4[[#This Row],[AtrStop]]=testdata4[[#This Row],[Upper]],testdata4[[#This Row],[Upper]],NA())</f>
        <v>242.79762194134304</v>
      </c>
      <c r="R183" s="7" t="e">
        <f>IF(testdata4[[#This Row],[AtrStop]]=testdata4[[#This Row],[Lower]],testdata4[[#This Row],[Lower]],NA())</f>
        <v>#N/A</v>
      </c>
      <c r="S183" s="19">
        <f>IF(testdata4[[#This Row],[low]]&lt;=testdata4[[#This Row],[STpot]],testdata4[[#This Row],[Upper]],testdata4[[#This Row],[Lower]])</f>
        <v>242.79762194134304</v>
      </c>
      <c r="U183" s="2"/>
      <c r="V183" s="7"/>
      <c r="W183" s="7"/>
      <c r="X183" s="19"/>
      <c r="Y183" t="str">
        <f t="shared" si="2"/>
        <v>ERR</v>
      </c>
    </row>
    <row r="184" spans="1:25" x14ac:dyDescent="0.25">
      <c r="A184" s="5">
        <v>182</v>
      </c>
      <c r="B184" s="2">
        <v>43000</v>
      </c>
      <c r="C184" s="1">
        <v>238.65</v>
      </c>
      <c r="D184" s="1">
        <v>239.2</v>
      </c>
      <c r="E184" s="1">
        <v>238.62</v>
      </c>
      <c r="F184" s="1">
        <v>239.02</v>
      </c>
      <c r="G184" s="1">
        <f>testdata4[[#This Row],[high]]-testdata4[[#This Row],[low]]</f>
        <v>0.57999999999998408</v>
      </c>
      <c r="H184" s="1">
        <f>ABS(testdata4[[#This Row],[high]]-F183)</f>
        <v>0.22999999999998977</v>
      </c>
      <c r="I184" s="1">
        <f>ABS(testdata4[[#This Row],[low]]-F183)</f>
        <v>0.34999999999999432</v>
      </c>
      <c r="J184" s="1">
        <f>MAX(testdata4[[#This Row],[H-L]:[|L-pC|]])</f>
        <v>0.57999999999998408</v>
      </c>
      <c r="K184" s="10">
        <f>(K183*20+testdata4[[#This Row],[TR]])/21</f>
        <v>1.2427371242358807</v>
      </c>
      <c r="L184" s="1">
        <f>testdata4[[#This Row],[close]]+Multiplier*testdata4[[#This Row],[ATR]]</f>
        <v>242.74821137270766</v>
      </c>
      <c r="M184" s="1">
        <f>testdata4[[#This Row],[close]]-Multiplier*testdata4[[#This Row],[ATR]]</f>
        <v>235.29178862729236</v>
      </c>
      <c r="N184" s="1">
        <f>IF(OR(testdata4[[#This Row],[UpperE]]&lt;N183,D183&gt;N183),testdata4[[#This Row],[UpperE]],N183)</f>
        <v>242.74821137270766</v>
      </c>
      <c r="O184" s="1">
        <f>IF(OR(testdata4[[#This Row],[LowerE]]&gt;O183,E183&lt;O183),testdata4[[#This Row],[LowerE]],O183)</f>
        <v>235.71549696158985</v>
      </c>
      <c r="P184" s="7">
        <f>IF(S183=N183,testdata4[[#This Row],[Upper]],testdata4[[#This Row],[Lower]])</f>
        <v>242.74821137270766</v>
      </c>
      <c r="Q184" s="7">
        <f>IF(testdata4[[#This Row],[AtrStop]]=testdata4[[#This Row],[Upper]],testdata4[[#This Row],[Upper]],NA())</f>
        <v>242.74821137270766</v>
      </c>
      <c r="R184" s="7" t="e">
        <f>IF(testdata4[[#This Row],[AtrStop]]=testdata4[[#This Row],[Lower]],testdata4[[#This Row],[Lower]],NA())</f>
        <v>#N/A</v>
      </c>
      <c r="S184" s="19">
        <f>IF(testdata4[[#This Row],[low]]&lt;=testdata4[[#This Row],[STpot]],testdata4[[#This Row],[Upper]],testdata4[[#This Row],[Lower]])</f>
        <v>242.74821137270766</v>
      </c>
      <c r="U184" s="2"/>
      <c r="V184" s="7"/>
      <c r="W184" s="7"/>
      <c r="X184" s="19"/>
      <c r="Y184" t="str">
        <f t="shared" si="2"/>
        <v>ERR</v>
      </c>
    </row>
    <row r="185" spans="1:25" x14ac:dyDescent="0.25">
      <c r="A185" s="5">
        <v>183</v>
      </c>
      <c r="B185" s="2">
        <v>43003</v>
      </c>
      <c r="C185" s="1">
        <v>238.74</v>
      </c>
      <c r="D185" s="1">
        <v>239.13</v>
      </c>
      <c r="E185" s="1">
        <v>237.72</v>
      </c>
      <c r="F185" s="1">
        <v>238.53</v>
      </c>
      <c r="G185" s="1">
        <f>testdata4[[#This Row],[high]]-testdata4[[#This Row],[low]]</f>
        <v>1.4099999999999966</v>
      </c>
      <c r="H185" s="1">
        <f>ABS(testdata4[[#This Row],[high]]-F184)</f>
        <v>0.10999999999998522</v>
      </c>
      <c r="I185" s="1">
        <f>ABS(testdata4[[#This Row],[low]]-F184)</f>
        <v>1.3000000000000114</v>
      </c>
      <c r="J185" s="1">
        <f>MAX(testdata4[[#This Row],[H-L]:[|L-pC|]])</f>
        <v>1.4099999999999966</v>
      </c>
      <c r="K185" s="10">
        <f>(K184*20+testdata4[[#This Row],[TR]])/21</f>
        <v>1.2507020230817909</v>
      </c>
      <c r="L185" s="1">
        <f>testdata4[[#This Row],[close]]+Multiplier*testdata4[[#This Row],[ATR]]</f>
        <v>242.28210606924537</v>
      </c>
      <c r="M185" s="1">
        <f>testdata4[[#This Row],[close]]-Multiplier*testdata4[[#This Row],[ATR]]</f>
        <v>234.77789393075463</v>
      </c>
      <c r="N185" s="1">
        <f>IF(OR(testdata4[[#This Row],[UpperE]]&lt;N184,D184&gt;N184),testdata4[[#This Row],[UpperE]],N184)</f>
        <v>242.28210606924537</v>
      </c>
      <c r="O185" s="1">
        <f>IF(OR(testdata4[[#This Row],[LowerE]]&gt;O184,E184&lt;O184),testdata4[[#This Row],[LowerE]],O184)</f>
        <v>235.71549696158985</v>
      </c>
      <c r="P185" s="7">
        <f>IF(S184=N184,testdata4[[#This Row],[Upper]],testdata4[[#This Row],[Lower]])</f>
        <v>242.28210606924537</v>
      </c>
      <c r="Q185" s="7">
        <f>IF(testdata4[[#This Row],[AtrStop]]=testdata4[[#This Row],[Upper]],testdata4[[#This Row],[Upper]],NA())</f>
        <v>242.28210606924537</v>
      </c>
      <c r="R185" s="7" t="e">
        <f>IF(testdata4[[#This Row],[AtrStop]]=testdata4[[#This Row],[Lower]],testdata4[[#This Row],[Lower]],NA())</f>
        <v>#N/A</v>
      </c>
      <c r="S185" s="19">
        <f>IF(testdata4[[#This Row],[low]]&lt;=testdata4[[#This Row],[STpot]],testdata4[[#This Row],[Upper]],testdata4[[#This Row],[Lower]])</f>
        <v>242.28210606924537</v>
      </c>
      <c r="U185" s="2"/>
      <c r="V185" s="7"/>
      <c r="W185" s="7"/>
      <c r="X185" s="19"/>
      <c r="Y185" t="str">
        <f t="shared" si="2"/>
        <v>ERR</v>
      </c>
    </row>
    <row r="186" spans="1:25" x14ac:dyDescent="0.25">
      <c r="A186" s="5">
        <v>184</v>
      </c>
      <c r="B186" s="2">
        <v>43004</v>
      </c>
      <c r="C186" s="1">
        <v>239</v>
      </c>
      <c r="D186" s="1">
        <v>239.27</v>
      </c>
      <c r="E186" s="1">
        <v>238.41</v>
      </c>
      <c r="F186" s="1">
        <v>238.68</v>
      </c>
      <c r="G186" s="1">
        <f>testdata4[[#This Row],[high]]-testdata4[[#This Row],[low]]</f>
        <v>0.86000000000001364</v>
      </c>
      <c r="H186" s="1">
        <f>ABS(testdata4[[#This Row],[high]]-F185)</f>
        <v>0.74000000000000909</v>
      </c>
      <c r="I186" s="1">
        <f>ABS(testdata4[[#This Row],[low]]-F185)</f>
        <v>0.12000000000000455</v>
      </c>
      <c r="J186" s="1">
        <f>MAX(testdata4[[#This Row],[H-L]:[|L-pC|]])</f>
        <v>0.86000000000001364</v>
      </c>
      <c r="K186" s="10">
        <f>(K185*20+testdata4[[#This Row],[TR]])/21</f>
        <v>1.2320971648398016</v>
      </c>
      <c r="L186" s="1">
        <f>testdata4[[#This Row],[close]]+Multiplier*testdata4[[#This Row],[ATR]]</f>
        <v>242.37629149451942</v>
      </c>
      <c r="M186" s="1">
        <f>testdata4[[#This Row],[close]]-Multiplier*testdata4[[#This Row],[ATR]]</f>
        <v>234.98370850548059</v>
      </c>
      <c r="N186" s="1">
        <f>IF(OR(testdata4[[#This Row],[UpperE]]&lt;N185,D185&gt;N185),testdata4[[#This Row],[UpperE]],N185)</f>
        <v>242.28210606924537</v>
      </c>
      <c r="O186" s="1">
        <f>IF(OR(testdata4[[#This Row],[LowerE]]&gt;O185,E185&lt;O185),testdata4[[#This Row],[LowerE]],O185)</f>
        <v>235.71549696158985</v>
      </c>
      <c r="P186" s="7">
        <f>IF(S185=N185,testdata4[[#This Row],[Upper]],testdata4[[#This Row],[Lower]])</f>
        <v>242.28210606924537</v>
      </c>
      <c r="Q186" s="7">
        <f>IF(testdata4[[#This Row],[AtrStop]]=testdata4[[#This Row],[Upper]],testdata4[[#This Row],[Upper]],NA())</f>
        <v>242.28210606924537</v>
      </c>
      <c r="R186" s="7" t="e">
        <f>IF(testdata4[[#This Row],[AtrStop]]=testdata4[[#This Row],[Lower]],testdata4[[#This Row],[Lower]],NA())</f>
        <v>#N/A</v>
      </c>
      <c r="S186" s="19">
        <f>IF(testdata4[[#This Row],[low]]&lt;=testdata4[[#This Row],[STpot]],testdata4[[#This Row],[Upper]],testdata4[[#This Row],[Lower]])</f>
        <v>242.28210606924537</v>
      </c>
      <c r="U186" s="2"/>
      <c r="V186" s="7"/>
      <c r="W186" s="7"/>
      <c r="X186" s="19"/>
      <c r="Y186" t="str">
        <f t="shared" si="2"/>
        <v>ERR</v>
      </c>
    </row>
    <row r="187" spans="1:25" x14ac:dyDescent="0.25">
      <c r="A187" s="5">
        <v>185</v>
      </c>
      <c r="B187" s="2">
        <v>43005</v>
      </c>
      <c r="C187" s="1">
        <v>239.44</v>
      </c>
      <c r="D187" s="1">
        <v>240.03</v>
      </c>
      <c r="E187" s="1">
        <v>238.47</v>
      </c>
      <c r="F187" s="1">
        <v>239.6</v>
      </c>
      <c r="G187" s="1">
        <f>testdata4[[#This Row],[high]]-testdata4[[#This Row],[low]]</f>
        <v>1.5600000000000023</v>
      </c>
      <c r="H187" s="1">
        <f>ABS(testdata4[[#This Row],[high]]-F186)</f>
        <v>1.3499999999999943</v>
      </c>
      <c r="I187" s="1">
        <f>ABS(testdata4[[#This Row],[low]]-F186)</f>
        <v>0.21000000000000796</v>
      </c>
      <c r="J187" s="1">
        <f>MAX(testdata4[[#This Row],[H-L]:[|L-pC|]])</f>
        <v>1.5600000000000023</v>
      </c>
      <c r="K187" s="10">
        <f>(K186*20+testdata4[[#This Row],[TR]])/21</f>
        <v>1.247711585561716</v>
      </c>
      <c r="L187" s="1">
        <f>testdata4[[#This Row],[close]]+Multiplier*testdata4[[#This Row],[ATR]]</f>
        <v>243.34313475668515</v>
      </c>
      <c r="M187" s="1">
        <f>testdata4[[#This Row],[close]]-Multiplier*testdata4[[#This Row],[ATR]]</f>
        <v>235.85686524331484</v>
      </c>
      <c r="N187" s="1">
        <f>IF(OR(testdata4[[#This Row],[UpperE]]&lt;N186,D186&gt;N186),testdata4[[#This Row],[UpperE]],N186)</f>
        <v>242.28210606924537</v>
      </c>
      <c r="O187" s="1">
        <f>IF(OR(testdata4[[#This Row],[LowerE]]&gt;O186,E186&lt;O186),testdata4[[#This Row],[LowerE]],O186)</f>
        <v>235.85686524331484</v>
      </c>
      <c r="P187" s="7">
        <f>IF(S186=N186,testdata4[[#This Row],[Upper]],testdata4[[#This Row],[Lower]])</f>
        <v>242.28210606924537</v>
      </c>
      <c r="Q187" s="7">
        <f>IF(testdata4[[#This Row],[AtrStop]]=testdata4[[#This Row],[Upper]],testdata4[[#This Row],[Upper]],NA())</f>
        <v>242.28210606924537</v>
      </c>
      <c r="R187" s="7" t="e">
        <f>IF(testdata4[[#This Row],[AtrStop]]=testdata4[[#This Row],[Lower]],testdata4[[#This Row],[Lower]],NA())</f>
        <v>#N/A</v>
      </c>
      <c r="S187" s="19">
        <f>IF(testdata4[[#This Row],[low]]&lt;=testdata4[[#This Row],[STpot]],testdata4[[#This Row],[Upper]],testdata4[[#This Row],[Lower]])</f>
        <v>242.28210606924537</v>
      </c>
      <c r="U187" s="2"/>
      <c r="V187" s="7"/>
      <c r="W187" s="7"/>
      <c r="X187" s="19"/>
      <c r="Y187" t="str">
        <f t="shared" si="2"/>
        <v>ERR</v>
      </c>
    </row>
    <row r="188" spans="1:25" x14ac:dyDescent="0.25">
      <c r="A188" s="5">
        <v>186</v>
      </c>
      <c r="B188" s="2">
        <v>43006</v>
      </c>
      <c r="C188" s="1">
        <v>239.3</v>
      </c>
      <c r="D188" s="1">
        <v>239.98</v>
      </c>
      <c r="E188" s="1">
        <v>239.2</v>
      </c>
      <c r="F188" s="1">
        <v>239.89</v>
      </c>
      <c r="G188" s="1">
        <f>testdata4[[#This Row],[high]]-testdata4[[#This Row],[low]]</f>
        <v>0.78000000000000114</v>
      </c>
      <c r="H188" s="1">
        <f>ABS(testdata4[[#This Row],[high]]-F187)</f>
        <v>0.37999999999999545</v>
      </c>
      <c r="I188" s="1">
        <f>ABS(testdata4[[#This Row],[low]]-F187)</f>
        <v>0.40000000000000568</v>
      </c>
      <c r="J188" s="1">
        <f>MAX(testdata4[[#This Row],[H-L]:[|L-pC|]])</f>
        <v>0.78000000000000114</v>
      </c>
      <c r="K188" s="10">
        <f>(K187*20+testdata4[[#This Row],[TR]])/21</f>
        <v>1.2254396052968726</v>
      </c>
      <c r="L188" s="1">
        <f>testdata4[[#This Row],[close]]+Multiplier*testdata4[[#This Row],[ATR]]</f>
        <v>243.56631881589061</v>
      </c>
      <c r="M188" s="1">
        <f>testdata4[[#This Row],[close]]-Multiplier*testdata4[[#This Row],[ATR]]</f>
        <v>236.21368118410936</v>
      </c>
      <c r="N188" s="1">
        <f>IF(OR(testdata4[[#This Row],[UpperE]]&lt;N187,D187&gt;N187),testdata4[[#This Row],[UpperE]],N187)</f>
        <v>242.28210606924537</v>
      </c>
      <c r="O188" s="1">
        <f>IF(OR(testdata4[[#This Row],[LowerE]]&gt;O187,E187&lt;O187),testdata4[[#This Row],[LowerE]],O187)</f>
        <v>236.21368118410936</v>
      </c>
      <c r="P188" s="7">
        <f>IF(S187=N187,testdata4[[#This Row],[Upper]],testdata4[[#This Row],[Lower]])</f>
        <v>242.28210606924537</v>
      </c>
      <c r="Q188" s="7">
        <f>IF(testdata4[[#This Row],[AtrStop]]=testdata4[[#This Row],[Upper]],testdata4[[#This Row],[Upper]],NA())</f>
        <v>242.28210606924537</v>
      </c>
      <c r="R188" s="7" t="e">
        <f>IF(testdata4[[#This Row],[AtrStop]]=testdata4[[#This Row],[Lower]],testdata4[[#This Row],[Lower]],NA())</f>
        <v>#N/A</v>
      </c>
      <c r="S188" s="19">
        <f>IF(testdata4[[#This Row],[low]]&lt;=testdata4[[#This Row],[STpot]],testdata4[[#This Row],[Upper]],testdata4[[#This Row],[Lower]])</f>
        <v>242.28210606924537</v>
      </c>
      <c r="U188" s="2"/>
      <c r="V188" s="7"/>
      <c r="W188" s="7"/>
      <c r="X188" s="19"/>
      <c r="Y188" t="str">
        <f t="shared" si="2"/>
        <v>ERR</v>
      </c>
    </row>
    <row r="189" spans="1:25" x14ac:dyDescent="0.25">
      <c r="A189" s="5">
        <v>187</v>
      </c>
      <c r="B189" s="2">
        <v>43007</v>
      </c>
      <c r="C189" s="1">
        <v>239.88</v>
      </c>
      <c r="D189" s="1">
        <v>240.82</v>
      </c>
      <c r="E189" s="1">
        <v>239.68</v>
      </c>
      <c r="F189" s="1">
        <v>240.74</v>
      </c>
      <c r="G189" s="1">
        <f>testdata4[[#This Row],[high]]-testdata4[[#This Row],[low]]</f>
        <v>1.1399999999999864</v>
      </c>
      <c r="H189" s="1">
        <f>ABS(testdata4[[#This Row],[high]]-F188)</f>
        <v>0.93000000000000682</v>
      </c>
      <c r="I189" s="1">
        <f>ABS(testdata4[[#This Row],[low]]-F188)</f>
        <v>0.20999999999997954</v>
      </c>
      <c r="J189" s="1">
        <f>MAX(testdata4[[#This Row],[H-L]:[|L-pC|]])</f>
        <v>1.1399999999999864</v>
      </c>
      <c r="K189" s="10">
        <f>(K188*20+testdata4[[#This Row],[TR]])/21</f>
        <v>1.2213710526636876</v>
      </c>
      <c r="L189" s="1">
        <f>testdata4[[#This Row],[close]]+Multiplier*testdata4[[#This Row],[ATR]]</f>
        <v>244.40411315799108</v>
      </c>
      <c r="M189" s="1">
        <f>testdata4[[#This Row],[close]]-Multiplier*testdata4[[#This Row],[ATR]]</f>
        <v>237.07588684200894</v>
      </c>
      <c r="N189" s="1">
        <f>IF(OR(testdata4[[#This Row],[UpperE]]&lt;N188,D188&gt;N188),testdata4[[#This Row],[UpperE]],N188)</f>
        <v>242.28210606924537</v>
      </c>
      <c r="O189" s="1">
        <f>IF(OR(testdata4[[#This Row],[LowerE]]&gt;O188,E188&lt;O188),testdata4[[#This Row],[LowerE]],O188)</f>
        <v>237.07588684200894</v>
      </c>
      <c r="P189" s="7">
        <f>IF(S188=N188,testdata4[[#This Row],[Upper]],testdata4[[#This Row],[Lower]])</f>
        <v>242.28210606924537</v>
      </c>
      <c r="Q189" s="7">
        <f>IF(testdata4[[#This Row],[AtrStop]]=testdata4[[#This Row],[Upper]],testdata4[[#This Row],[Upper]],NA())</f>
        <v>242.28210606924537</v>
      </c>
      <c r="R189" s="7" t="e">
        <f>IF(testdata4[[#This Row],[AtrStop]]=testdata4[[#This Row],[Lower]],testdata4[[#This Row],[Lower]],NA())</f>
        <v>#N/A</v>
      </c>
      <c r="S189" s="19">
        <f>IF(testdata4[[#This Row],[low]]&lt;=testdata4[[#This Row],[STpot]],testdata4[[#This Row],[Upper]],testdata4[[#This Row],[Lower]])</f>
        <v>242.28210606924537</v>
      </c>
      <c r="U189" s="2"/>
      <c r="V189" s="7"/>
      <c r="W189" s="7"/>
      <c r="X189" s="19"/>
      <c r="Y189" t="str">
        <f t="shared" si="2"/>
        <v>ERR</v>
      </c>
    </row>
    <row r="190" spans="1:25" x14ac:dyDescent="0.25">
      <c r="A190" s="5">
        <v>188</v>
      </c>
      <c r="B190" s="2">
        <v>43010</v>
      </c>
      <c r="C190" s="1">
        <v>240.98</v>
      </c>
      <c r="D190" s="1">
        <v>241.78</v>
      </c>
      <c r="E190" s="1">
        <v>240.8</v>
      </c>
      <c r="F190" s="1">
        <v>241.78</v>
      </c>
      <c r="G190" s="1">
        <f>testdata4[[#This Row],[high]]-testdata4[[#This Row],[low]]</f>
        <v>0.97999999999998977</v>
      </c>
      <c r="H190" s="1">
        <f>ABS(testdata4[[#This Row],[high]]-F189)</f>
        <v>1.039999999999992</v>
      </c>
      <c r="I190" s="1">
        <f>ABS(testdata4[[#This Row],[low]]-F189)</f>
        <v>6.0000000000002274E-2</v>
      </c>
      <c r="J190" s="1">
        <f>MAX(testdata4[[#This Row],[H-L]:[|L-pC|]])</f>
        <v>1.039999999999992</v>
      </c>
      <c r="K190" s="10">
        <f>(K189*20+testdata4[[#This Row],[TR]])/21</f>
        <v>1.2127343358701783</v>
      </c>
      <c r="L190" s="1">
        <f>testdata4[[#This Row],[close]]+Multiplier*testdata4[[#This Row],[ATR]]</f>
        <v>245.41820300761054</v>
      </c>
      <c r="M190" s="1">
        <f>testdata4[[#This Row],[close]]-Multiplier*testdata4[[#This Row],[ATR]]</f>
        <v>238.14179699238946</v>
      </c>
      <c r="N190" s="1">
        <f>IF(OR(testdata4[[#This Row],[UpperE]]&lt;N189,D189&gt;N189),testdata4[[#This Row],[UpperE]],N189)</f>
        <v>242.28210606924537</v>
      </c>
      <c r="O190" s="1">
        <f>IF(OR(testdata4[[#This Row],[LowerE]]&gt;O189,E189&lt;O189),testdata4[[#This Row],[LowerE]],O189)</f>
        <v>238.14179699238946</v>
      </c>
      <c r="P190" s="7">
        <f>IF(S189=N189,testdata4[[#This Row],[Upper]],testdata4[[#This Row],[Lower]])</f>
        <v>242.28210606924537</v>
      </c>
      <c r="Q190" s="7">
        <f>IF(testdata4[[#This Row],[AtrStop]]=testdata4[[#This Row],[Upper]],testdata4[[#This Row],[Upper]],NA())</f>
        <v>242.28210606924537</v>
      </c>
      <c r="R190" s="7" t="e">
        <f>IF(testdata4[[#This Row],[AtrStop]]=testdata4[[#This Row],[Lower]],testdata4[[#This Row],[Lower]],NA())</f>
        <v>#N/A</v>
      </c>
      <c r="S190" s="19">
        <f>IF(testdata4[[#This Row],[low]]&lt;=testdata4[[#This Row],[STpot]],testdata4[[#This Row],[Upper]],testdata4[[#This Row],[Lower]])</f>
        <v>242.28210606924537</v>
      </c>
      <c r="U190" s="2"/>
      <c r="V190" s="7"/>
      <c r="W190" s="7"/>
      <c r="X190" s="19"/>
      <c r="Y190" t="str">
        <f t="shared" si="2"/>
        <v>ERR</v>
      </c>
    </row>
    <row r="191" spans="1:25" x14ac:dyDescent="0.25">
      <c r="A191" s="5">
        <v>189</v>
      </c>
      <c r="B191" s="2">
        <v>43011</v>
      </c>
      <c r="C191" s="1">
        <v>241.91</v>
      </c>
      <c r="D191" s="1">
        <v>242.33</v>
      </c>
      <c r="E191" s="1">
        <v>241.69</v>
      </c>
      <c r="F191" s="1">
        <v>242.3</v>
      </c>
      <c r="G191" s="1">
        <f>testdata4[[#This Row],[high]]-testdata4[[#This Row],[low]]</f>
        <v>0.64000000000001478</v>
      </c>
      <c r="H191" s="1">
        <f>ABS(testdata4[[#This Row],[high]]-F190)</f>
        <v>0.55000000000001137</v>
      </c>
      <c r="I191" s="1">
        <f>ABS(testdata4[[#This Row],[low]]-F190)</f>
        <v>9.0000000000003411E-2</v>
      </c>
      <c r="J191" s="1">
        <f>MAX(testdata4[[#This Row],[H-L]:[|L-pC|]])</f>
        <v>0.64000000000001478</v>
      </c>
      <c r="K191" s="10">
        <f>(K190*20+testdata4[[#This Row],[TR]])/21</f>
        <v>1.1854612722573132</v>
      </c>
      <c r="L191" s="1">
        <f>testdata4[[#This Row],[close]]+Multiplier*testdata4[[#This Row],[ATR]]</f>
        <v>245.85638381677194</v>
      </c>
      <c r="M191" s="1">
        <f>testdata4[[#This Row],[close]]-Multiplier*testdata4[[#This Row],[ATR]]</f>
        <v>238.74361618322808</v>
      </c>
      <c r="N191" s="1">
        <f>IF(OR(testdata4[[#This Row],[UpperE]]&lt;N190,D190&gt;N190),testdata4[[#This Row],[UpperE]],N190)</f>
        <v>242.28210606924537</v>
      </c>
      <c r="O191" s="1">
        <f>IF(OR(testdata4[[#This Row],[LowerE]]&gt;O190,E190&lt;O190),testdata4[[#This Row],[LowerE]],O190)</f>
        <v>238.74361618322808</v>
      </c>
      <c r="P191" s="7">
        <f>IF(S190=N190,testdata4[[#This Row],[Upper]],testdata4[[#This Row],[Lower]])</f>
        <v>242.28210606924537</v>
      </c>
      <c r="Q191" s="7">
        <f>IF(testdata4[[#This Row],[AtrStop]]=testdata4[[#This Row],[Upper]],testdata4[[#This Row],[Upper]],NA())</f>
        <v>242.28210606924537</v>
      </c>
      <c r="R191" s="7" t="e">
        <f>IF(testdata4[[#This Row],[AtrStop]]=testdata4[[#This Row],[Lower]],testdata4[[#This Row],[Lower]],NA())</f>
        <v>#N/A</v>
      </c>
      <c r="S191" s="19">
        <f>IF(testdata4[[#This Row],[low]]&lt;=testdata4[[#This Row],[STpot]],testdata4[[#This Row],[Upper]],testdata4[[#This Row],[Lower]])</f>
        <v>242.28210606924537</v>
      </c>
      <c r="U191" s="2"/>
      <c r="V191" s="7"/>
      <c r="W191" s="7"/>
      <c r="X191" s="19"/>
      <c r="Y191" t="str">
        <f t="shared" si="2"/>
        <v>ERR</v>
      </c>
    </row>
    <row r="192" spans="1:25" x14ac:dyDescent="0.25">
      <c r="A192" s="5">
        <v>190</v>
      </c>
      <c r="B192" s="2">
        <v>43012</v>
      </c>
      <c r="C192" s="1">
        <v>242.13</v>
      </c>
      <c r="D192" s="1">
        <v>242.85</v>
      </c>
      <c r="E192" s="1">
        <v>242.01</v>
      </c>
      <c r="F192" s="1">
        <v>242.58</v>
      </c>
      <c r="G192" s="1">
        <f>testdata4[[#This Row],[high]]-testdata4[[#This Row],[low]]</f>
        <v>0.84000000000000341</v>
      </c>
      <c r="H192" s="1">
        <f>ABS(testdata4[[#This Row],[high]]-F191)</f>
        <v>0.54999999999998295</v>
      </c>
      <c r="I192" s="1">
        <f>ABS(testdata4[[#This Row],[low]]-F191)</f>
        <v>0.29000000000002046</v>
      </c>
      <c r="J192" s="1">
        <f>MAX(testdata4[[#This Row],[H-L]:[|L-pC|]])</f>
        <v>0.84000000000000341</v>
      </c>
      <c r="K192" s="10">
        <f>(K191*20+testdata4[[#This Row],[TR]])/21</f>
        <v>1.1690107354831558</v>
      </c>
      <c r="L192" s="1">
        <f>testdata4[[#This Row],[close]]+Multiplier*testdata4[[#This Row],[ATR]]</f>
        <v>246.08703220644949</v>
      </c>
      <c r="M192" s="1">
        <f>testdata4[[#This Row],[close]]-Multiplier*testdata4[[#This Row],[ATR]]</f>
        <v>239.07296779355053</v>
      </c>
      <c r="N192" s="1">
        <f>IF(OR(testdata4[[#This Row],[UpperE]]&lt;N191,D191&gt;N191),testdata4[[#This Row],[UpperE]],N191)</f>
        <v>246.08703220644949</v>
      </c>
      <c r="O192" s="1">
        <f>IF(OR(testdata4[[#This Row],[LowerE]]&gt;O191,E191&lt;O191),testdata4[[#This Row],[LowerE]],O191)</f>
        <v>239.07296779355053</v>
      </c>
      <c r="P192" s="7">
        <f>IF(S191=N191,testdata4[[#This Row],[Upper]],testdata4[[#This Row],[Lower]])</f>
        <v>246.08703220644949</v>
      </c>
      <c r="Q192" s="7">
        <f>IF(testdata4[[#This Row],[AtrStop]]=testdata4[[#This Row],[Upper]],testdata4[[#This Row],[Upper]],NA())</f>
        <v>246.08703220644949</v>
      </c>
      <c r="R192" s="7" t="e">
        <f>IF(testdata4[[#This Row],[AtrStop]]=testdata4[[#This Row],[Lower]],testdata4[[#This Row],[Lower]],NA())</f>
        <v>#N/A</v>
      </c>
      <c r="S192" s="19">
        <f>IF(testdata4[[#This Row],[low]]&lt;=testdata4[[#This Row],[STpot]],testdata4[[#This Row],[Upper]],testdata4[[#This Row],[Lower]])</f>
        <v>246.08703220644949</v>
      </c>
      <c r="U192" s="2"/>
      <c r="V192" s="7"/>
      <c r="W192" s="7"/>
      <c r="X192" s="19"/>
      <c r="Y192" t="str">
        <f t="shared" si="2"/>
        <v>ERR</v>
      </c>
    </row>
    <row r="193" spans="1:25" x14ac:dyDescent="0.25">
      <c r="A193" s="5">
        <v>191</v>
      </c>
      <c r="B193" s="2">
        <v>43013</v>
      </c>
      <c r="C193" s="1">
        <v>242.95</v>
      </c>
      <c r="D193" s="1">
        <v>244.04</v>
      </c>
      <c r="E193" s="1">
        <v>242.62</v>
      </c>
      <c r="F193" s="1">
        <v>244.02</v>
      </c>
      <c r="G193" s="1">
        <f>testdata4[[#This Row],[high]]-testdata4[[#This Row],[low]]</f>
        <v>1.4199999999999875</v>
      </c>
      <c r="H193" s="1">
        <f>ABS(testdata4[[#This Row],[high]]-F192)</f>
        <v>1.4599999999999795</v>
      </c>
      <c r="I193" s="1">
        <f>ABS(testdata4[[#This Row],[low]]-F192)</f>
        <v>3.9999999999992042E-2</v>
      </c>
      <c r="J193" s="1">
        <f>MAX(testdata4[[#This Row],[H-L]:[|L-pC|]])</f>
        <v>1.4599999999999795</v>
      </c>
      <c r="K193" s="10">
        <f>(K192*20+testdata4[[#This Row],[TR]])/21</f>
        <v>1.182867367126814</v>
      </c>
      <c r="L193" s="1">
        <f>testdata4[[#This Row],[close]]+Multiplier*testdata4[[#This Row],[ATR]]</f>
        <v>247.56860210138046</v>
      </c>
      <c r="M193" s="1">
        <f>testdata4[[#This Row],[close]]-Multiplier*testdata4[[#This Row],[ATR]]</f>
        <v>240.47139789861956</v>
      </c>
      <c r="N193" s="1">
        <f>IF(OR(testdata4[[#This Row],[UpperE]]&lt;N192,D192&gt;N192),testdata4[[#This Row],[UpperE]],N192)</f>
        <v>246.08703220644949</v>
      </c>
      <c r="O193" s="1">
        <f>IF(OR(testdata4[[#This Row],[LowerE]]&gt;O192,E192&lt;O192),testdata4[[#This Row],[LowerE]],O192)</f>
        <v>240.47139789861956</v>
      </c>
      <c r="P193" s="7">
        <f>IF(S192=N192,testdata4[[#This Row],[Upper]],testdata4[[#This Row],[Lower]])</f>
        <v>246.08703220644949</v>
      </c>
      <c r="Q193" s="7">
        <f>IF(testdata4[[#This Row],[AtrStop]]=testdata4[[#This Row],[Upper]],testdata4[[#This Row],[Upper]],NA())</f>
        <v>246.08703220644949</v>
      </c>
      <c r="R193" s="7" t="e">
        <f>IF(testdata4[[#This Row],[AtrStop]]=testdata4[[#This Row],[Lower]],testdata4[[#This Row],[Lower]],NA())</f>
        <v>#N/A</v>
      </c>
      <c r="S193" s="19">
        <f>IF(testdata4[[#This Row],[low]]&lt;=testdata4[[#This Row],[STpot]],testdata4[[#This Row],[Upper]],testdata4[[#This Row],[Lower]])</f>
        <v>246.08703220644949</v>
      </c>
      <c r="U193" s="2"/>
      <c r="V193" s="7"/>
      <c r="W193" s="7"/>
      <c r="X193" s="19"/>
      <c r="Y193" t="str">
        <f t="shared" si="2"/>
        <v>ERR</v>
      </c>
    </row>
    <row r="194" spans="1:25" x14ac:dyDescent="0.25">
      <c r="A194" s="5">
        <v>192</v>
      </c>
      <c r="B194" s="2">
        <v>43014</v>
      </c>
      <c r="C194" s="1">
        <v>243.53</v>
      </c>
      <c r="D194" s="1">
        <v>244.06</v>
      </c>
      <c r="E194" s="1">
        <v>243.25</v>
      </c>
      <c r="F194" s="1">
        <v>243.74</v>
      </c>
      <c r="G194" s="1">
        <f>testdata4[[#This Row],[high]]-testdata4[[#This Row],[low]]</f>
        <v>0.81000000000000227</v>
      </c>
      <c r="H194" s="1">
        <f>ABS(testdata4[[#This Row],[high]]-F193)</f>
        <v>3.9999999999992042E-2</v>
      </c>
      <c r="I194" s="1">
        <f>ABS(testdata4[[#This Row],[low]]-F193)</f>
        <v>0.77000000000001023</v>
      </c>
      <c r="J194" s="1">
        <f>MAX(testdata4[[#This Row],[H-L]:[|L-pC|]])</f>
        <v>0.81000000000000227</v>
      </c>
      <c r="K194" s="10">
        <f>(K193*20+testdata4[[#This Row],[TR]])/21</f>
        <v>1.1651117782160134</v>
      </c>
      <c r="L194" s="1">
        <f>testdata4[[#This Row],[close]]+Multiplier*testdata4[[#This Row],[ATR]]</f>
        <v>247.23533533464806</v>
      </c>
      <c r="M194" s="1">
        <f>testdata4[[#This Row],[close]]-Multiplier*testdata4[[#This Row],[ATR]]</f>
        <v>240.24466466535196</v>
      </c>
      <c r="N194" s="1">
        <f>IF(OR(testdata4[[#This Row],[UpperE]]&lt;N193,D193&gt;N193),testdata4[[#This Row],[UpperE]],N193)</f>
        <v>246.08703220644949</v>
      </c>
      <c r="O194" s="1">
        <f>IF(OR(testdata4[[#This Row],[LowerE]]&gt;O193,E193&lt;O193),testdata4[[#This Row],[LowerE]],O193)</f>
        <v>240.47139789861956</v>
      </c>
      <c r="P194" s="7">
        <f>IF(S193=N193,testdata4[[#This Row],[Upper]],testdata4[[#This Row],[Lower]])</f>
        <v>246.08703220644949</v>
      </c>
      <c r="Q194" s="7">
        <f>IF(testdata4[[#This Row],[AtrStop]]=testdata4[[#This Row],[Upper]],testdata4[[#This Row],[Upper]],NA())</f>
        <v>246.08703220644949</v>
      </c>
      <c r="R194" s="7" t="e">
        <f>IF(testdata4[[#This Row],[AtrStop]]=testdata4[[#This Row],[Lower]],testdata4[[#This Row],[Lower]],NA())</f>
        <v>#N/A</v>
      </c>
      <c r="S194" s="19">
        <f>IF(testdata4[[#This Row],[low]]&lt;=testdata4[[#This Row],[STpot]],testdata4[[#This Row],[Upper]],testdata4[[#This Row],[Lower]])</f>
        <v>246.08703220644949</v>
      </c>
      <c r="U194" s="2"/>
      <c r="V194" s="7"/>
      <c r="W194" s="7"/>
      <c r="X194" s="19"/>
      <c r="Y194" t="str">
        <f t="shared" si="2"/>
        <v>ERR</v>
      </c>
    </row>
    <row r="195" spans="1:25" x14ac:dyDescent="0.25">
      <c r="A195" s="5">
        <v>193</v>
      </c>
      <c r="B195" s="2">
        <v>43017</v>
      </c>
      <c r="C195" s="1">
        <v>243.99</v>
      </c>
      <c r="D195" s="1">
        <v>244.06</v>
      </c>
      <c r="E195" s="1">
        <v>243.05</v>
      </c>
      <c r="F195" s="1">
        <v>243.34</v>
      </c>
      <c r="G195" s="1">
        <f>testdata4[[#This Row],[high]]-testdata4[[#This Row],[low]]</f>
        <v>1.0099999999999909</v>
      </c>
      <c r="H195" s="1">
        <f>ABS(testdata4[[#This Row],[high]]-F194)</f>
        <v>0.31999999999999318</v>
      </c>
      <c r="I195" s="1">
        <f>ABS(testdata4[[#This Row],[low]]-F194)</f>
        <v>0.68999999999999773</v>
      </c>
      <c r="J195" s="1">
        <f>MAX(testdata4[[#This Row],[H-L]:[|L-pC|]])</f>
        <v>1.0099999999999909</v>
      </c>
      <c r="K195" s="10">
        <f>(K194*20+testdata4[[#This Row],[TR]])/21</f>
        <v>1.1577255030628695</v>
      </c>
      <c r="L195" s="1">
        <f>testdata4[[#This Row],[close]]+Multiplier*testdata4[[#This Row],[ATR]]</f>
        <v>246.81317650918862</v>
      </c>
      <c r="M195" s="1">
        <f>testdata4[[#This Row],[close]]-Multiplier*testdata4[[#This Row],[ATR]]</f>
        <v>239.86682349081138</v>
      </c>
      <c r="N195" s="1">
        <f>IF(OR(testdata4[[#This Row],[UpperE]]&lt;N194,D194&gt;N194),testdata4[[#This Row],[UpperE]],N194)</f>
        <v>246.08703220644949</v>
      </c>
      <c r="O195" s="1">
        <f>IF(OR(testdata4[[#This Row],[LowerE]]&gt;O194,E194&lt;O194),testdata4[[#This Row],[LowerE]],O194)</f>
        <v>240.47139789861956</v>
      </c>
      <c r="P195" s="7">
        <f>IF(S194=N194,testdata4[[#This Row],[Upper]],testdata4[[#This Row],[Lower]])</f>
        <v>246.08703220644949</v>
      </c>
      <c r="Q195" s="7">
        <f>IF(testdata4[[#This Row],[AtrStop]]=testdata4[[#This Row],[Upper]],testdata4[[#This Row],[Upper]],NA())</f>
        <v>246.08703220644949</v>
      </c>
      <c r="R195" s="7" t="e">
        <f>IF(testdata4[[#This Row],[AtrStop]]=testdata4[[#This Row],[Lower]],testdata4[[#This Row],[Lower]],NA())</f>
        <v>#N/A</v>
      </c>
      <c r="S195" s="19">
        <f>IF(testdata4[[#This Row],[low]]&lt;=testdata4[[#This Row],[STpot]],testdata4[[#This Row],[Upper]],testdata4[[#This Row],[Lower]])</f>
        <v>246.08703220644949</v>
      </c>
      <c r="U195" s="2"/>
      <c r="V195" s="7"/>
      <c r="W195" s="7"/>
      <c r="X195" s="19"/>
      <c r="Y195" t="str">
        <f t="shared" si="2"/>
        <v>ERR</v>
      </c>
    </row>
    <row r="196" spans="1:25" x14ac:dyDescent="0.25">
      <c r="A196" s="5">
        <v>194</v>
      </c>
      <c r="B196" s="2">
        <v>43018</v>
      </c>
      <c r="C196" s="1">
        <v>243.96</v>
      </c>
      <c r="D196" s="1">
        <v>244.4</v>
      </c>
      <c r="E196" s="1">
        <v>243.37</v>
      </c>
      <c r="F196" s="1">
        <v>243.98</v>
      </c>
      <c r="G196" s="1">
        <f>testdata4[[#This Row],[high]]-testdata4[[#This Row],[low]]</f>
        <v>1.0300000000000011</v>
      </c>
      <c r="H196" s="1">
        <f>ABS(testdata4[[#This Row],[high]]-F195)</f>
        <v>1.0600000000000023</v>
      </c>
      <c r="I196" s="1">
        <f>ABS(testdata4[[#This Row],[low]]-F195)</f>
        <v>3.0000000000001137E-2</v>
      </c>
      <c r="J196" s="1">
        <f>MAX(testdata4[[#This Row],[H-L]:[|L-pC|]])</f>
        <v>1.0600000000000023</v>
      </c>
      <c r="K196" s="10">
        <f>(K195*20+testdata4[[#This Row],[TR]])/21</f>
        <v>1.1530719076789235</v>
      </c>
      <c r="L196" s="1">
        <f>testdata4[[#This Row],[close]]+Multiplier*testdata4[[#This Row],[ATR]]</f>
        <v>247.43921572303677</v>
      </c>
      <c r="M196" s="1">
        <f>testdata4[[#This Row],[close]]-Multiplier*testdata4[[#This Row],[ATR]]</f>
        <v>240.52078427696321</v>
      </c>
      <c r="N196" s="1">
        <f>IF(OR(testdata4[[#This Row],[UpperE]]&lt;N195,D195&gt;N195),testdata4[[#This Row],[UpperE]],N195)</f>
        <v>246.08703220644949</v>
      </c>
      <c r="O196" s="1">
        <f>IF(OR(testdata4[[#This Row],[LowerE]]&gt;O195,E195&lt;O195),testdata4[[#This Row],[LowerE]],O195)</f>
        <v>240.52078427696321</v>
      </c>
      <c r="P196" s="7">
        <f>IF(S195=N195,testdata4[[#This Row],[Upper]],testdata4[[#This Row],[Lower]])</f>
        <v>246.08703220644949</v>
      </c>
      <c r="Q196" s="7">
        <f>IF(testdata4[[#This Row],[AtrStop]]=testdata4[[#This Row],[Upper]],testdata4[[#This Row],[Upper]],NA())</f>
        <v>246.08703220644949</v>
      </c>
      <c r="R196" s="7" t="e">
        <f>IF(testdata4[[#This Row],[AtrStop]]=testdata4[[#This Row],[Lower]],testdata4[[#This Row],[Lower]],NA())</f>
        <v>#N/A</v>
      </c>
      <c r="S196" s="19">
        <f>IF(testdata4[[#This Row],[low]]&lt;=testdata4[[#This Row],[STpot]],testdata4[[#This Row],[Upper]],testdata4[[#This Row],[Lower]])</f>
        <v>246.08703220644949</v>
      </c>
      <c r="U196" s="2"/>
      <c r="V196" s="7"/>
      <c r="W196" s="7"/>
      <c r="X196" s="19"/>
      <c r="Y196" t="str">
        <f t="shared" si="2"/>
        <v>ERR</v>
      </c>
    </row>
    <row r="197" spans="1:25" x14ac:dyDescent="0.25">
      <c r="A197" s="5">
        <v>195</v>
      </c>
      <c r="B197" s="2">
        <v>43019</v>
      </c>
      <c r="C197" s="1">
        <v>243.88</v>
      </c>
      <c r="D197" s="1">
        <v>244.37</v>
      </c>
      <c r="E197" s="1">
        <v>243.7</v>
      </c>
      <c r="F197" s="1">
        <v>244.37</v>
      </c>
      <c r="G197" s="1">
        <f>testdata4[[#This Row],[high]]-testdata4[[#This Row],[low]]</f>
        <v>0.67000000000001592</v>
      </c>
      <c r="H197" s="1">
        <f>ABS(testdata4[[#This Row],[high]]-F196)</f>
        <v>0.39000000000001478</v>
      </c>
      <c r="I197" s="1">
        <f>ABS(testdata4[[#This Row],[low]]-F196)</f>
        <v>0.28000000000000114</v>
      </c>
      <c r="J197" s="1">
        <f>MAX(testdata4[[#This Row],[H-L]:[|L-pC|]])</f>
        <v>0.67000000000001592</v>
      </c>
      <c r="K197" s="10">
        <f>(K196*20+testdata4[[#This Row],[TR]])/21</f>
        <v>1.1300684835037376</v>
      </c>
      <c r="L197" s="1">
        <f>testdata4[[#This Row],[close]]+Multiplier*testdata4[[#This Row],[ATR]]</f>
        <v>247.76020545051122</v>
      </c>
      <c r="M197" s="1">
        <f>testdata4[[#This Row],[close]]-Multiplier*testdata4[[#This Row],[ATR]]</f>
        <v>240.97979454948879</v>
      </c>
      <c r="N197" s="1">
        <f>IF(OR(testdata4[[#This Row],[UpperE]]&lt;N196,D196&gt;N196),testdata4[[#This Row],[UpperE]],N196)</f>
        <v>246.08703220644949</v>
      </c>
      <c r="O197" s="1">
        <f>IF(OR(testdata4[[#This Row],[LowerE]]&gt;O196,E196&lt;O196),testdata4[[#This Row],[LowerE]],O196)</f>
        <v>240.97979454948879</v>
      </c>
      <c r="P197" s="7">
        <f>IF(S196=N196,testdata4[[#This Row],[Upper]],testdata4[[#This Row],[Lower]])</f>
        <v>246.08703220644949</v>
      </c>
      <c r="Q197" s="7">
        <f>IF(testdata4[[#This Row],[AtrStop]]=testdata4[[#This Row],[Upper]],testdata4[[#This Row],[Upper]],NA())</f>
        <v>246.08703220644949</v>
      </c>
      <c r="R197" s="7" t="e">
        <f>IF(testdata4[[#This Row],[AtrStop]]=testdata4[[#This Row],[Lower]],testdata4[[#This Row],[Lower]],NA())</f>
        <v>#N/A</v>
      </c>
      <c r="S197" s="19">
        <f>IF(testdata4[[#This Row],[low]]&lt;=testdata4[[#This Row],[STpot]],testdata4[[#This Row],[Upper]],testdata4[[#This Row],[Lower]])</f>
        <v>246.08703220644949</v>
      </c>
      <c r="U197" s="2"/>
      <c r="V197" s="7"/>
      <c r="W197" s="7"/>
      <c r="X197" s="19"/>
      <c r="Y197" t="str">
        <f t="shared" si="2"/>
        <v>ERR</v>
      </c>
    </row>
    <row r="198" spans="1:25" x14ac:dyDescent="0.25">
      <c r="A198" s="5">
        <v>196</v>
      </c>
      <c r="B198" s="2">
        <v>43020</v>
      </c>
      <c r="C198" s="1">
        <v>244.02</v>
      </c>
      <c r="D198" s="1">
        <v>244.41</v>
      </c>
      <c r="E198" s="1">
        <v>243.74</v>
      </c>
      <c r="F198" s="1">
        <v>244</v>
      </c>
      <c r="G198" s="1">
        <f>testdata4[[#This Row],[high]]-testdata4[[#This Row],[low]]</f>
        <v>0.66999999999998749</v>
      </c>
      <c r="H198" s="1">
        <f>ABS(testdata4[[#This Row],[high]]-F197)</f>
        <v>3.9999999999992042E-2</v>
      </c>
      <c r="I198" s="1">
        <f>ABS(testdata4[[#This Row],[low]]-F197)</f>
        <v>0.62999999999999545</v>
      </c>
      <c r="J198" s="1">
        <f>MAX(testdata4[[#This Row],[H-L]:[|L-pC|]])</f>
        <v>0.66999999999998749</v>
      </c>
      <c r="K198" s="10">
        <f>(K197*20+testdata4[[#This Row],[TR]])/21</f>
        <v>1.1081604604797495</v>
      </c>
      <c r="L198" s="1">
        <f>testdata4[[#This Row],[close]]+Multiplier*testdata4[[#This Row],[ATR]]</f>
        <v>247.32448138143926</v>
      </c>
      <c r="M198" s="1">
        <f>testdata4[[#This Row],[close]]-Multiplier*testdata4[[#This Row],[ATR]]</f>
        <v>240.67551861856074</v>
      </c>
      <c r="N198" s="1">
        <f>IF(OR(testdata4[[#This Row],[UpperE]]&lt;N197,D197&gt;N197),testdata4[[#This Row],[UpperE]],N197)</f>
        <v>246.08703220644949</v>
      </c>
      <c r="O198" s="1">
        <f>IF(OR(testdata4[[#This Row],[LowerE]]&gt;O197,E197&lt;O197),testdata4[[#This Row],[LowerE]],O197)</f>
        <v>240.97979454948879</v>
      </c>
      <c r="P198" s="7">
        <f>IF(S197=N197,testdata4[[#This Row],[Upper]],testdata4[[#This Row],[Lower]])</f>
        <v>246.08703220644949</v>
      </c>
      <c r="Q198" s="7">
        <f>IF(testdata4[[#This Row],[AtrStop]]=testdata4[[#This Row],[Upper]],testdata4[[#This Row],[Upper]],NA())</f>
        <v>246.08703220644949</v>
      </c>
      <c r="R198" s="7" t="e">
        <f>IF(testdata4[[#This Row],[AtrStop]]=testdata4[[#This Row],[Lower]],testdata4[[#This Row],[Lower]],NA())</f>
        <v>#N/A</v>
      </c>
      <c r="S198" s="19">
        <f>IF(testdata4[[#This Row],[low]]&lt;=testdata4[[#This Row],[STpot]],testdata4[[#This Row],[Upper]],testdata4[[#This Row],[Lower]])</f>
        <v>246.08703220644949</v>
      </c>
      <c r="U198" s="2"/>
      <c r="V198" s="7"/>
      <c r="W198" s="7"/>
      <c r="X198" s="19"/>
      <c r="Y198" t="str">
        <f t="shared" si="2"/>
        <v>ERR</v>
      </c>
    </row>
    <row r="199" spans="1:25" x14ac:dyDescent="0.25">
      <c r="A199" s="5">
        <v>197</v>
      </c>
      <c r="B199" s="2">
        <v>43021</v>
      </c>
      <c r="C199" s="1">
        <v>244.48</v>
      </c>
      <c r="D199" s="1">
        <v>244.61</v>
      </c>
      <c r="E199" s="1">
        <v>244</v>
      </c>
      <c r="F199" s="1">
        <v>244.3</v>
      </c>
      <c r="G199" s="1">
        <f>testdata4[[#This Row],[high]]-testdata4[[#This Row],[low]]</f>
        <v>0.61000000000001364</v>
      </c>
      <c r="H199" s="1">
        <f>ABS(testdata4[[#This Row],[high]]-F198)</f>
        <v>0.61000000000001364</v>
      </c>
      <c r="I199" s="1">
        <f>ABS(testdata4[[#This Row],[low]]-F198)</f>
        <v>0</v>
      </c>
      <c r="J199" s="1">
        <f>MAX(testdata4[[#This Row],[H-L]:[|L-pC|]])</f>
        <v>0.61000000000001364</v>
      </c>
      <c r="K199" s="10">
        <f>(K198*20+testdata4[[#This Row],[TR]])/21</f>
        <v>1.0844385337902382</v>
      </c>
      <c r="L199" s="1">
        <f>testdata4[[#This Row],[close]]+Multiplier*testdata4[[#This Row],[ATR]]</f>
        <v>247.55331560137071</v>
      </c>
      <c r="M199" s="1">
        <f>testdata4[[#This Row],[close]]-Multiplier*testdata4[[#This Row],[ATR]]</f>
        <v>241.04668439862931</v>
      </c>
      <c r="N199" s="1">
        <f>IF(OR(testdata4[[#This Row],[UpperE]]&lt;N198,D198&gt;N198),testdata4[[#This Row],[UpperE]],N198)</f>
        <v>246.08703220644949</v>
      </c>
      <c r="O199" s="1">
        <f>IF(OR(testdata4[[#This Row],[LowerE]]&gt;O198,E198&lt;O198),testdata4[[#This Row],[LowerE]],O198)</f>
        <v>241.04668439862931</v>
      </c>
      <c r="P199" s="7">
        <f>IF(S198=N198,testdata4[[#This Row],[Upper]],testdata4[[#This Row],[Lower]])</f>
        <v>246.08703220644949</v>
      </c>
      <c r="Q199" s="7">
        <f>IF(testdata4[[#This Row],[AtrStop]]=testdata4[[#This Row],[Upper]],testdata4[[#This Row],[Upper]],NA())</f>
        <v>246.08703220644949</v>
      </c>
      <c r="R199" s="7" t="e">
        <f>IF(testdata4[[#This Row],[AtrStop]]=testdata4[[#This Row],[Lower]],testdata4[[#This Row],[Lower]],NA())</f>
        <v>#N/A</v>
      </c>
      <c r="S199" s="19">
        <f>IF(testdata4[[#This Row],[low]]&lt;=testdata4[[#This Row],[STpot]],testdata4[[#This Row],[Upper]],testdata4[[#This Row],[Lower]])</f>
        <v>246.08703220644949</v>
      </c>
      <c r="U199" s="2"/>
      <c r="V199" s="7"/>
      <c r="W199" s="7"/>
      <c r="X199" s="19"/>
      <c r="Y199" t="str">
        <f t="shared" si="2"/>
        <v>ERR</v>
      </c>
    </row>
    <row r="200" spans="1:25" x14ac:dyDescent="0.25">
      <c r="A200" s="5">
        <v>198</v>
      </c>
      <c r="B200" s="2">
        <v>43024</v>
      </c>
      <c r="C200" s="1">
        <v>244.55</v>
      </c>
      <c r="D200" s="1">
        <v>244.84</v>
      </c>
      <c r="E200" s="1">
        <v>244.18</v>
      </c>
      <c r="F200" s="1">
        <v>244.63</v>
      </c>
      <c r="G200" s="1">
        <f>testdata4[[#This Row],[high]]-testdata4[[#This Row],[low]]</f>
        <v>0.65999999999999659</v>
      </c>
      <c r="H200" s="1">
        <f>ABS(testdata4[[#This Row],[high]]-F199)</f>
        <v>0.53999999999999204</v>
      </c>
      <c r="I200" s="1">
        <f>ABS(testdata4[[#This Row],[low]]-F199)</f>
        <v>0.12000000000000455</v>
      </c>
      <c r="J200" s="1">
        <f>MAX(testdata4[[#This Row],[H-L]:[|L-pC|]])</f>
        <v>0.65999999999999659</v>
      </c>
      <c r="K200" s="10">
        <f>(K199*20+testdata4[[#This Row],[TR]])/21</f>
        <v>1.0642271750383219</v>
      </c>
      <c r="L200" s="1">
        <f>testdata4[[#This Row],[close]]+Multiplier*testdata4[[#This Row],[ATR]]</f>
        <v>247.82268152511497</v>
      </c>
      <c r="M200" s="1">
        <f>testdata4[[#This Row],[close]]-Multiplier*testdata4[[#This Row],[ATR]]</f>
        <v>241.43731847488502</v>
      </c>
      <c r="N200" s="1">
        <f>IF(OR(testdata4[[#This Row],[UpperE]]&lt;N199,D199&gt;N199),testdata4[[#This Row],[UpperE]],N199)</f>
        <v>246.08703220644949</v>
      </c>
      <c r="O200" s="1">
        <f>IF(OR(testdata4[[#This Row],[LowerE]]&gt;O199,E199&lt;O199),testdata4[[#This Row],[LowerE]],O199)</f>
        <v>241.43731847488502</v>
      </c>
      <c r="P200" s="7">
        <f>IF(S199=N199,testdata4[[#This Row],[Upper]],testdata4[[#This Row],[Lower]])</f>
        <v>246.08703220644949</v>
      </c>
      <c r="Q200" s="7">
        <f>IF(testdata4[[#This Row],[AtrStop]]=testdata4[[#This Row],[Upper]],testdata4[[#This Row],[Upper]],NA())</f>
        <v>246.08703220644949</v>
      </c>
      <c r="R200" s="7" t="e">
        <f>IF(testdata4[[#This Row],[AtrStop]]=testdata4[[#This Row],[Lower]],testdata4[[#This Row],[Lower]],NA())</f>
        <v>#N/A</v>
      </c>
      <c r="S200" s="19">
        <f>IF(testdata4[[#This Row],[low]]&lt;=testdata4[[#This Row],[STpot]],testdata4[[#This Row],[Upper]],testdata4[[#This Row],[Lower]])</f>
        <v>246.08703220644949</v>
      </c>
      <c r="U200" s="2"/>
      <c r="V200" s="7"/>
      <c r="W200" s="7"/>
      <c r="X200" s="19"/>
      <c r="Y200" t="str">
        <f t="shared" si="2"/>
        <v>ERR</v>
      </c>
    </row>
    <row r="201" spans="1:25" x14ac:dyDescent="0.25">
      <c r="A201" s="5">
        <v>199</v>
      </c>
      <c r="B201" s="2">
        <v>43025</v>
      </c>
      <c r="C201" s="1">
        <v>244.57</v>
      </c>
      <c r="D201" s="1">
        <v>244.85</v>
      </c>
      <c r="E201" s="1">
        <v>244.33</v>
      </c>
      <c r="F201" s="1">
        <v>244.8</v>
      </c>
      <c r="G201" s="1">
        <f>testdata4[[#This Row],[high]]-testdata4[[#This Row],[low]]</f>
        <v>0.51999999999998181</v>
      </c>
      <c r="H201" s="1">
        <f>ABS(testdata4[[#This Row],[high]]-F200)</f>
        <v>0.21999999999999886</v>
      </c>
      <c r="I201" s="1">
        <f>ABS(testdata4[[#This Row],[low]]-F200)</f>
        <v>0.29999999999998295</v>
      </c>
      <c r="J201" s="1">
        <f>MAX(testdata4[[#This Row],[H-L]:[|L-pC|]])</f>
        <v>0.51999999999998181</v>
      </c>
      <c r="K201" s="10">
        <f>(K200*20+testdata4[[#This Row],[TR]])/21</f>
        <v>1.0383115952745914</v>
      </c>
      <c r="L201" s="1">
        <f>testdata4[[#This Row],[close]]+Multiplier*testdata4[[#This Row],[ATR]]</f>
        <v>247.91493478582379</v>
      </c>
      <c r="M201" s="1">
        <f>testdata4[[#This Row],[close]]-Multiplier*testdata4[[#This Row],[ATR]]</f>
        <v>241.68506521417623</v>
      </c>
      <c r="N201" s="1">
        <f>IF(OR(testdata4[[#This Row],[UpperE]]&lt;N200,D200&gt;N200),testdata4[[#This Row],[UpperE]],N200)</f>
        <v>246.08703220644949</v>
      </c>
      <c r="O201" s="1">
        <f>IF(OR(testdata4[[#This Row],[LowerE]]&gt;O200,E200&lt;O200),testdata4[[#This Row],[LowerE]],O200)</f>
        <v>241.68506521417623</v>
      </c>
      <c r="P201" s="7">
        <f>IF(S200=N200,testdata4[[#This Row],[Upper]],testdata4[[#This Row],[Lower]])</f>
        <v>246.08703220644949</v>
      </c>
      <c r="Q201" s="7">
        <f>IF(testdata4[[#This Row],[AtrStop]]=testdata4[[#This Row],[Upper]],testdata4[[#This Row],[Upper]],NA())</f>
        <v>246.08703220644949</v>
      </c>
      <c r="R201" s="7" t="e">
        <f>IF(testdata4[[#This Row],[AtrStop]]=testdata4[[#This Row],[Lower]],testdata4[[#This Row],[Lower]],NA())</f>
        <v>#N/A</v>
      </c>
      <c r="S201" s="19">
        <f>IF(testdata4[[#This Row],[low]]&lt;=testdata4[[#This Row],[STpot]],testdata4[[#This Row],[Upper]],testdata4[[#This Row],[Lower]])</f>
        <v>246.08703220644949</v>
      </c>
      <c r="U201" s="2"/>
      <c r="V201" s="7"/>
      <c r="W201" s="7"/>
      <c r="X201" s="19"/>
      <c r="Y201" t="str">
        <f t="shared" si="2"/>
        <v>ERR</v>
      </c>
    </row>
    <row r="202" spans="1:25" x14ac:dyDescent="0.25">
      <c r="A202" s="5">
        <v>200</v>
      </c>
      <c r="B202" s="2">
        <v>43026</v>
      </c>
      <c r="C202" s="1">
        <v>245.21</v>
      </c>
      <c r="D202" s="1">
        <v>245.26</v>
      </c>
      <c r="E202" s="1">
        <v>244.83</v>
      </c>
      <c r="F202" s="1">
        <v>245.04</v>
      </c>
      <c r="G202" s="1">
        <f>testdata4[[#This Row],[high]]-testdata4[[#This Row],[low]]</f>
        <v>0.4299999999999784</v>
      </c>
      <c r="H202" s="1">
        <f>ABS(testdata4[[#This Row],[high]]-F201)</f>
        <v>0.45999999999997954</v>
      </c>
      <c r="I202" s="1">
        <f>ABS(testdata4[[#This Row],[low]]-F201)</f>
        <v>3.0000000000001137E-2</v>
      </c>
      <c r="J202" s="1">
        <f>MAX(testdata4[[#This Row],[H-L]:[|L-pC|]])</f>
        <v>0.45999999999997954</v>
      </c>
      <c r="K202" s="10">
        <f>(K201*20+testdata4[[#This Row],[TR]])/21</f>
        <v>1.0107729478805623</v>
      </c>
      <c r="L202" s="1">
        <f>testdata4[[#This Row],[close]]+Multiplier*testdata4[[#This Row],[ATR]]</f>
        <v>248.07231884364168</v>
      </c>
      <c r="M202" s="1">
        <f>testdata4[[#This Row],[close]]-Multiplier*testdata4[[#This Row],[ATR]]</f>
        <v>242.0076811563583</v>
      </c>
      <c r="N202" s="1">
        <f>IF(OR(testdata4[[#This Row],[UpperE]]&lt;N201,D201&gt;N201),testdata4[[#This Row],[UpperE]],N201)</f>
        <v>246.08703220644949</v>
      </c>
      <c r="O202" s="1">
        <f>IF(OR(testdata4[[#This Row],[LowerE]]&gt;O201,E201&lt;O201),testdata4[[#This Row],[LowerE]],O201)</f>
        <v>242.0076811563583</v>
      </c>
      <c r="P202" s="7">
        <f>IF(S201=N201,testdata4[[#This Row],[Upper]],testdata4[[#This Row],[Lower]])</f>
        <v>246.08703220644949</v>
      </c>
      <c r="Q202" s="7">
        <f>IF(testdata4[[#This Row],[AtrStop]]=testdata4[[#This Row],[Upper]],testdata4[[#This Row],[Upper]],NA())</f>
        <v>246.08703220644949</v>
      </c>
      <c r="R202" s="7" t="e">
        <f>IF(testdata4[[#This Row],[AtrStop]]=testdata4[[#This Row],[Lower]],testdata4[[#This Row],[Lower]],NA())</f>
        <v>#N/A</v>
      </c>
      <c r="S202" s="19">
        <f>IF(testdata4[[#This Row],[low]]&lt;=testdata4[[#This Row],[STpot]],testdata4[[#This Row],[Upper]],testdata4[[#This Row],[Lower]])</f>
        <v>246.08703220644949</v>
      </c>
      <c r="U202" s="2"/>
      <c r="V202" s="7"/>
      <c r="W202" s="7"/>
      <c r="X202" s="19"/>
      <c r="Y202" t="str">
        <f t="shared" si="2"/>
        <v>ERR</v>
      </c>
    </row>
    <row r="203" spans="1:25" x14ac:dyDescent="0.25">
      <c r="A203" s="5">
        <v>201</v>
      </c>
      <c r="B203" s="2">
        <v>43027</v>
      </c>
      <c r="C203" s="1">
        <v>244.18</v>
      </c>
      <c r="D203" s="1">
        <v>245.14</v>
      </c>
      <c r="E203" s="1">
        <v>243.72</v>
      </c>
      <c r="F203" s="1">
        <v>245.1</v>
      </c>
      <c r="G203" s="1">
        <f>testdata4[[#This Row],[high]]-testdata4[[#This Row],[low]]</f>
        <v>1.4199999999999875</v>
      </c>
      <c r="H203" s="1">
        <f>ABS(testdata4[[#This Row],[high]]-F202)</f>
        <v>9.9999999999994316E-2</v>
      </c>
      <c r="I203" s="1">
        <f>ABS(testdata4[[#This Row],[low]]-F202)</f>
        <v>1.3199999999999932</v>
      </c>
      <c r="J203" s="1">
        <f>MAX(testdata4[[#This Row],[H-L]:[|L-pC|]])</f>
        <v>1.4199999999999875</v>
      </c>
      <c r="K203" s="10">
        <f>(K202*20+testdata4[[#This Row],[TR]])/21</f>
        <v>1.0302599503624397</v>
      </c>
      <c r="L203" s="1">
        <f>testdata4[[#This Row],[close]]+Multiplier*testdata4[[#This Row],[ATR]]</f>
        <v>248.19077985108731</v>
      </c>
      <c r="M203" s="1">
        <f>testdata4[[#This Row],[close]]-Multiplier*testdata4[[#This Row],[ATR]]</f>
        <v>242.00922014891268</v>
      </c>
      <c r="N203" s="1">
        <f>IF(OR(testdata4[[#This Row],[UpperE]]&lt;N202,D202&gt;N202),testdata4[[#This Row],[UpperE]],N202)</f>
        <v>246.08703220644949</v>
      </c>
      <c r="O203" s="1">
        <f>IF(OR(testdata4[[#This Row],[LowerE]]&gt;O202,E202&lt;O202),testdata4[[#This Row],[LowerE]],O202)</f>
        <v>242.00922014891268</v>
      </c>
      <c r="P203" s="7">
        <f>IF(S202=N202,testdata4[[#This Row],[Upper]],testdata4[[#This Row],[Lower]])</f>
        <v>246.08703220644949</v>
      </c>
      <c r="Q203" s="7">
        <f>IF(testdata4[[#This Row],[AtrStop]]=testdata4[[#This Row],[Upper]],testdata4[[#This Row],[Upper]],NA())</f>
        <v>246.08703220644949</v>
      </c>
      <c r="R203" s="7" t="e">
        <f>IF(testdata4[[#This Row],[AtrStop]]=testdata4[[#This Row],[Lower]],testdata4[[#This Row],[Lower]],NA())</f>
        <v>#N/A</v>
      </c>
      <c r="S203" s="19">
        <f>IF(testdata4[[#This Row],[low]]&lt;=testdata4[[#This Row],[STpot]],testdata4[[#This Row],[Upper]],testdata4[[#This Row],[Lower]])</f>
        <v>246.08703220644949</v>
      </c>
      <c r="U203" s="2"/>
      <c r="V203" s="7"/>
      <c r="W203" s="7"/>
      <c r="X203" s="19"/>
      <c r="Y203" t="str">
        <f t="shared" si="2"/>
        <v>ERR</v>
      </c>
    </row>
    <row r="204" spans="1:25" x14ac:dyDescent="0.25">
      <c r="A204" s="5">
        <v>202</v>
      </c>
      <c r="B204" s="2">
        <v>43028</v>
      </c>
      <c r="C204" s="1">
        <v>245.98</v>
      </c>
      <c r="D204" s="1">
        <v>246.4</v>
      </c>
      <c r="E204" s="1">
        <v>245.09</v>
      </c>
      <c r="F204" s="1">
        <v>246.37</v>
      </c>
      <c r="G204" s="1">
        <f>testdata4[[#This Row],[high]]-testdata4[[#This Row],[low]]</f>
        <v>1.3100000000000023</v>
      </c>
      <c r="H204" s="1">
        <f>ABS(testdata4[[#This Row],[high]]-F203)</f>
        <v>1.3000000000000114</v>
      </c>
      <c r="I204" s="1">
        <f>ABS(testdata4[[#This Row],[low]]-F203)</f>
        <v>9.9999999999909051E-3</v>
      </c>
      <c r="J204" s="1">
        <f>MAX(testdata4[[#This Row],[H-L]:[|L-pC|]])</f>
        <v>1.3100000000000023</v>
      </c>
      <c r="K204" s="10">
        <f>(K203*20+testdata4[[#This Row],[TR]])/21</f>
        <v>1.0435809051070855</v>
      </c>
      <c r="L204" s="1">
        <f>testdata4[[#This Row],[close]]+Multiplier*testdata4[[#This Row],[ATR]]</f>
        <v>249.50074271532125</v>
      </c>
      <c r="M204" s="1">
        <f>testdata4[[#This Row],[close]]-Multiplier*testdata4[[#This Row],[ATR]]</f>
        <v>243.23925728467876</v>
      </c>
      <c r="N204" s="1">
        <f>IF(OR(testdata4[[#This Row],[UpperE]]&lt;N203,D203&gt;N203),testdata4[[#This Row],[UpperE]],N203)</f>
        <v>246.08703220644949</v>
      </c>
      <c r="O204" s="1">
        <f>IF(OR(testdata4[[#This Row],[LowerE]]&gt;O203,E203&lt;O203),testdata4[[#This Row],[LowerE]],O203)</f>
        <v>243.23925728467876</v>
      </c>
      <c r="P204" s="7">
        <f>IF(S203=N203,testdata4[[#This Row],[Upper]],testdata4[[#This Row],[Lower]])</f>
        <v>246.08703220644949</v>
      </c>
      <c r="Q204" s="7">
        <f>IF(testdata4[[#This Row],[AtrStop]]=testdata4[[#This Row],[Upper]],testdata4[[#This Row],[Upper]],NA())</f>
        <v>246.08703220644949</v>
      </c>
      <c r="R204" s="7" t="e">
        <f>IF(testdata4[[#This Row],[AtrStop]]=testdata4[[#This Row],[Lower]],testdata4[[#This Row],[Lower]],NA())</f>
        <v>#N/A</v>
      </c>
      <c r="S204" s="19">
        <f>IF(testdata4[[#This Row],[low]]&lt;=testdata4[[#This Row],[STpot]],testdata4[[#This Row],[Upper]],testdata4[[#This Row],[Lower]])</f>
        <v>246.08703220644949</v>
      </c>
      <c r="U204" s="2"/>
      <c r="V204" s="7"/>
      <c r="W204" s="7"/>
      <c r="X204" s="19"/>
      <c r="Y204" t="str">
        <f t="shared" si="2"/>
        <v>ERR</v>
      </c>
    </row>
    <row r="205" spans="1:25" x14ac:dyDescent="0.25">
      <c r="A205" s="5">
        <v>203</v>
      </c>
      <c r="B205" s="2">
        <v>43031</v>
      </c>
      <c r="C205" s="1">
        <v>246.72</v>
      </c>
      <c r="D205" s="1">
        <v>246.75</v>
      </c>
      <c r="E205" s="1">
        <v>245.33</v>
      </c>
      <c r="F205" s="1">
        <v>245.41</v>
      </c>
      <c r="G205" s="1">
        <f>testdata4[[#This Row],[high]]-testdata4[[#This Row],[low]]</f>
        <v>1.4199999999999875</v>
      </c>
      <c r="H205" s="1">
        <f>ABS(testdata4[[#This Row],[high]]-F204)</f>
        <v>0.37999999999999545</v>
      </c>
      <c r="I205" s="1">
        <f>ABS(testdata4[[#This Row],[low]]-F204)</f>
        <v>1.039999999999992</v>
      </c>
      <c r="J205" s="1">
        <f>MAX(testdata4[[#This Row],[H-L]:[|L-pC|]])</f>
        <v>1.4199999999999875</v>
      </c>
      <c r="K205" s="10">
        <f>(K204*20+testdata4[[#This Row],[TR]])/21</f>
        <v>1.0615056239115095</v>
      </c>
      <c r="L205" s="1">
        <f>testdata4[[#This Row],[close]]+Multiplier*testdata4[[#This Row],[ATR]]</f>
        <v>248.59451687173453</v>
      </c>
      <c r="M205" s="1">
        <f>testdata4[[#This Row],[close]]-Multiplier*testdata4[[#This Row],[ATR]]</f>
        <v>242.22548312826547</v>
      </c>
      <c r="N205" s="1">
        <f>IF(OR(testdata4[[#This Row],[UpperE]]&lt;N204,D204&gt;N204),testdata4[[#This Row],[UpperE]],N204)</f>
        <v>248.59451687173453</v>
      </c>
      <c r="O205" s="1">
        <f>IF(OR(testdata4[[#This Row],[LowerE]]&gt;O204,E204&lt;O204),testdata4[[#This Row],[LowerE]],O204)</f>
        <v>243.23925728467876</v>
      </c>
      <c r="P205" s="7">
        <f>IF(S204=N204,testdata4[[#This Row],[Upper]],testdata4[[#This Row],[Lower]])</f>
        <v>248.59451687173453</v>
      </c>
      <c r="Q205" s="7">
        <f>IF(testdata4[[#This Row],[AtrStop]]=testdata4[[#This Row],[Upper]],testdata4[[#This Row],[Upper]],NA())</f>
        <v>248.59451687173453</v>
      </c>
      <c r="R205" s="7" t="e">
        <f>IF(testdata4[[#This Row],[AtrStop]]=testdata4[[#This Row],[Lower]],testdata4[[#This Row],[Lower]],NA())</f>
        <v>#N/A</v>
      </c>
      <c r="S205" s="19">
        <f>IF(testdata4[[#This Row],[low]]&lt;=testdata4[[#This Row],[STpot]],testdata4[[#This Row],[Upper]],testdata4[[#This Row],[Lower]])</f>
        <v>248.59451687173453</v>
      </c>
      <c r="U205" s="2"/>
      <c r="V205" s="7"/>
      <c r="W205" s="7"/>
      <c r="X205" s="19"/>
      <c r="Y205" t="str">
        <f t="shared" si="2"/>
        <v>ERR</v>
      </c>
    </row>
    <row r="206" spans="1:25" x14ac:dyDescent="0.25">
      <c r="A206" s="5">
        <v>204</v>
      </c>
      <c r="B206" s="2">
        <v>43032</v>
      </c>
      <c r="C206" s="1">
        <v>245.88</v>
      </c>
      <c r="D206" s="1">
        <v>246.1</v>
      </c>
      <c r="E206" s="1">
        <v>245.45</v>
      </c>
      <c r="F206" s="1">
        <v>245.84</v>
      </c>
      <c r="G206" s="1">
        <f>testdata4[[#This Row],[high]]-testdata4[[#This Row],[low]]</f>
        <v>0.65000000000000568</v>
      </c>
      <c r="H206" s="1">
        <f>ABS(testdata4[[#This Row],[high]]-F205)</f>
        <v>0.68999999999999773</v>
      </c>
      <c r="I206" s="1">
        <f>ABS(testdata4[[#This Row],[low]]-F205)</f>
        <v>3.9999999999992042E-2</v>
      </c>
      <c r="J206" s="1">
        <f>MAX(testdata4[[#This Row],[H-L]:[|L-pC|]])</f>
        <v>0.68999999999999773</v>
      </c>
      <c r="K206" s="10">
        <f>(K205*20+testdata4[[#This Row],[TR]])/21</f>
        <v>1.0438148799157232</v>
      </c>
      <c r="L206" s="1">
        <f>testdata4[[#This Row],[close]]+Multiplier*testdata4[[#This Row],[ATR]]</f>
        <v>248.97144463974718</v>
      </c>
      <c r="M206" s="1">
        <f>testdata4[[#This Row],[close]]-Multiplier*testdata4[[#This Row],[ATR]]</f>
        <v>242.70855536025283</v>
      </c>
      <c r="N206" s="1">
        <f>IF(OR(testdata4[[#This Row],[UpperE]]&lt;N205,D205&gt;N205),testdata4[[#This Row],[UpperE]],N205)</f>
        <v>248.59451687173453</v>
      </c>
      <c r="O206" s="1">
        <f>IF(OR(testdata4[[#This Row],[LowerE]]&gt;O205,E205&lt;O205),testdata4[[#This Row],[LowerE]],O205)</f>
        <v>243.23925728467876</v>
      </c>
      <c r="P206" s="7">
        <f>IF(S205=N205,testdata4[[#This Row],[Upper]],testdata4[[#This Row],[Lower]])</f>
        <v>248.59451687173453</v>
      </c>
      <c r="Q206" s="7">
        <f>IF(testdata4[[#This Row],[AtrStop]]=testdata4[[#This Row],[Upper]],testdata4[[#This Row],[Upper]],NA())</f>
        <v>248.59451687173453</v>
      </c>
      <c r="R206" s="7" t="e">
        <f>IF(testdata4[[#This Row],[AtrStop]]=testdata4[[#This Row],[Lower]],testdata4[[#This Row],[Lower]],NA())</f>
        <v>#N/A</v>
      </c>
      <c r="S206" s="19">
        <f>IF(testdata4[[#This Row],[low]]&lt;=testdata4[[#This Row],[STpot]],testdata4[[#This Row],[Upper]],testdata4[[#This Row],[Lower]])</f>
        <v>248.59451687173453</v>
      </c>
      <c r="U206" s="2"/>
      <c r="V206" s="7"/>
      <c r="W206" s="7"/>
      <c r="X206" s="19"/>
      <c r="Y206" t="str">
        <f t="shared" si="2"/>
        <v>ERR</v>
      </c>
    </row>
    <row r="207" spans="1:25" x14ac:dyDescent="0.25">
      <c r="A207" s="5">
        <v>205</v>
      </c>
      <c r="B207" s="2">
        <v>43033</v>
      </c>
      <c r="C207" s="1">
        <v>245.48</v>
      </c>
      <c r="D207" s="1">
        <v>245.6</v>
      </c>
      <c r="E207" s="1">
        <v>243.39</v>
      </c>
      <c r="F207" s="1">
        <v>244.63</v>
      </c>
      <c r="G207" s="1">
        <f>testdata4[[#This Row],[high]]-testdata4[[#This Row],[low]]</f>
        <v>2.210000000000008</v>
      </c>
      <c r="H207" s="1">
        <f>ABS(testdata4[[#This Row],[high]]-F206)</f>
        <v>0.24000000000000909</v>
      </c>
      <c r="I207" s="1">
        <f>ABS(testdata4[[#This Row],[low]]-F206)</f>
        <v>2.4500000000000171</v>
      </c>
      <c r="J207" s="1">
        <f>MAX(testdata4[[#This Row],[H-L]:[|L-pC|]])</f>
        <v>2.4500000000000171</v>
      </c>
      <c r="K207" s="10">
        <f>(K206*20+testdata4[[#This Row],[TR]])/21</f>
        <v>1.1107760761102135</v>
      </c>
      <c r="L207" s="1">
        <f>testdata4[[#This Row],[close]]+Multiplier*testdata4[[#This Row],[ATR]]</f>
        <v>247.96232822833065</v>
      </c>
      <c r="M207" s="1">
        <f>testdata4[[#This Row],[close]]-Multiplier*testdata4[[#This Row],[ATR]]</f>
        <v>241.29767177166934</v>
      </c>
      <c r="N207" s="1">
        <f>IF(OR(testdata4[[#This Row],[UpperE]]&lt;N206,D206&gt;N206),testdata4[[#This Row],[UpperE]],N206)</f>
        <v>247.96232822833065</v>
      </c>
      <c r="O207" s="1">
        <f>IF(OR(testdata4[[#This Row],[LowerE]]&gt;O206,E206&lt;O206),testdata4[[#This Row],[LowerE]],O206)</f>
        <v>243.23925728467876</v>
      </c>
      <c r="P207" s="7">
        <f>IF(S206=N206,testdata4[[#This Row],[Upper]],testdata4[[#This Row],[Lower]])</f>
        <v>247.96232822833065</v>
      </c>
      <c r="Q207" s="7">
        <f>IF(testdata4[[#This Row],[AtrStop]]=testdata4[[#This Row],[Upper]],testdata4[[#This Row],[Upper]],NA())</f>
        <v>247.96232822833065</v>
      </c>
      <c r="R207" s="7" t="e">
        <f>IF(testdata4[[#This Row],[AtrStop]]=testdata4[[#This Row],[Lower]],testdata4[[#This Row],[Lower]],NA())</f>
        <v>#N/A</v>
      </c>
      <c r="S207" s="19">
        <f>IF(testdata4[[#This Row],[low]]&lt;=testdata4[[#This Row],[STpot]],testdata4[[#This Row],[Upper]],testdata4[[#This Row],[Lower]])</f>
        <v>247.96232822833065</v>
      </c>
      <c r="U207" s="2"/>
      <c r="V207" s="7"/>
      <c r="W207" s="7"/>
      <c r="X207" s="19"/>
      <c r="Y207" t="str">
        <f t="shared" si="2"/>
        <v>ERR</v>
      </c>
    </row>
    <row r="208" spans="1:25" x14ac:dyDescent="0.25">
      <c r="A208" s="5">
        <v>206</v>
      </c>
      <c r="B208" s="2">
        <v>43034</v>
      </c>
      <c r="C208" s="1">
        <v>245.3</v>
      </c>
      <c r="D208" s="1">
        <v>245.59</v>
      </c>
      <c r="E208" s="1">
        <v>244.81</v>
      </c>
      <c r="F208" s="1">
        <v>244.94</v>
      </c>
      <c r="G208" s="1">
        <f>testdata4[[#This Row],[high]]-testdata4[[#This Row],[low]]</f>
        <v>0.78000000000000114</v>
      </c>
      <c r="H208" s="1">
        <f>ABS(testdata4[[#This Row],[high]]-F207)</f>
        <v>0.96000000000000796</v>
      </c>
      <c r="I208" s="1">
        <f>ABS(testdata4[[#This Row],[low]]-F207)</f>
        <v>0.18000000000000682</v>
      </c>
      <c r="J208" s="1">
        <f>MAX(testdata4[[#This Row],[H-L]:[|L-pC|]])</f>
        <v>0.96000000000000796</v>
      </c>
      <c r="K208" s="10">
        <f>(K207*20+testdata4[[#This Row],[TR]])/21</f>
        <v>1.1035962629621086</v>
      </c>
      <c r="L208" s="1">
        <f>testdata4[[#This Row],[close]]+Multiplier*testdata4[[#This Row],[ATR]]</f>
        <v>248.25078878888633</v>
      </c>
      <c r="M208" s="1">
        <f>testdata4[[#This Row],[close]]-Multiplier*testdata4[[#This Row],[ATR]]</f>
        <v>241.62921121111367</v>
      </c>
      <c r="N208" s="1">
        <f>IF(OR(testdata4[[#This Row],[UpperE]]&lt;N207,D207&gt;N207),testdata4[[#This Row],[UpperE]],N207)</f>
        <v>247.96232822833065</v>
      </c>
      <c r="O208" s="1">
        <f>IF(OR(testdata4[[#This Row],[LowerE]]&gt;O207,E207&lt;O207),testdata4[[#This Row],[LowerE]],O207)</f>
        <v>243.23925728467876</v>
      </c>
      <c r="P208" s="7">
        <f>IF(S207=N207,testdata4[[#This Row],[Upper]],testdata4[[#This Row],[Lower]])</f>
        <v>247.96232822833065</v>
      </c>
      <c r="Q208" s="7">
        <f>IF(testdata4[[#This Row],[AtrStop]]=testdata4[[#This Row],[Upper]],testdata4[[#This Row],[Upper]],NA())</f>
        <v>247.96232822833065</v>
      </c>
      <c r="R208" s="7" t="e">
        <f>IF(testdata4[[#This Row],[AtrStop]]=testdata4[[#This Row],[Lower]],testdata4[[#This Row],[Lower]],NA())</f>
        <v>#N/A</v>
      </c>
      <c r="S208" s="19">
        <f>IF(testdata4[[#This Row],[low]]&lt;=testdata4[[#This Row],[STpot]],testdata4[[#This Row],[Upper]],testdata4[[#This Row],[Lower]])</f>
        <v>247.96232822833065</v>
      </c>
      <c r="U208" s="2"/>
      <c r="V208" s="7"/>
      <c r="W208" s="7"/>
      <c r="X208" s="19"/>
      <c r="Y208" t="str">
        <f t="shared" ref="Y208:Y271" si="3">IF(ROUND(X208,8)&lt;&gt;ROUND(S208,8),"ERR","")</f>
        <v>ERR</v>
      </c>
    </row>
    <row r="209" spans="1:25" x14ac:dyDescent="0.25">
      <c r="A209" s="5">
        <v>207</v>
      </c>
      <c r="B209" s="2">
        <v>43035</v>
      </c>
      <c r="C209" s="1">
        <v>245.76</v>
      </c>
      <c r="D209" s="1">
        <v>247.12</v>
      </c>
      <c r="E209" s="1">
        <v>244.95</v>
      </c>
      <c r="F209" s="1">
        <v>246.94</v>
      </c>
      <c r="G209" s="1">
        <f>testdata4[[#This Row],[high]]-testdata4[[#This Row],[low]]</f>
        <v>2.1700000000000159</v>
      </c>
      <c r="H209" s="1">
        <f>ABS(testdata4[[#This Row],[high]]-F208)</f>
        <v>2.1800000000000068</v>
      </c>
      <c r="I209" s="1">
        <f>ABS(testdata4[[#This Row],[low]]-F208)</f>
        <v>9.9999999999909051E-3</v>
      </c>
      <c r="J209" s="1">
        <f>MAX(testdata4[[#This Row],[H-L]:[|L-pC|]])</f>
        <v>2.1800000000000068</v>
      </c>
      <c r="K209" s="10">
        <f>(K208*20+testdata4[[#This Row],[TR]])/21</f>
        <v>1.1548535837734371</v>
      </c>
      <c r="L209" s="1">
        <f>testdata4[[#This Row],[close]]+Multiplier*testdata4[[#This Row],[ATR]]</f>
        <v>250.4045607513203</v>
      </c>
      <c r="M209" s="1">
        <f>testdata4[[#This Row],[close]]-Multiplier*testdata4[[#This Row],[ATR]]</f>
        <v>243.47543924867969</v>
      </c>
      <c r="N209" s="1">
        <f>IF(OR(testdata4[[#This Row],[UpperE]]&lt;N208,D208&gt;N208),testdata4[[#This Row],[UpperE]],N208)</f>
        <v>247.96232822833065</v>
      </c>
      <c r="O209" s="1">
        <f>IF(OR(testdata4[[#This Row],[LowerE]]&gt;O208,E208&lt;O208),testdata4[[#This Row],[LowerE]],O208)</f>
        <v>243.47543924867969</v>
      </c>
      <c r="P209" s="7">
        <f>IF(S208=N208,testdata4[[#This Row],[Upper]],testdata4[[#This Row],[Lower]])</f>
        <v>247.96232822833065</v>
      </c>
      <c r="Q209" s="7">
        <f>IF(testdata4[[#This Row],[AtrStop]]=testdata4[[#This Row],[Upper]],testdata4[[#This Row],[Upper]],NA())</f>
        <v>247.96232822833065</v>
      </c>
      <c r="R209" s="7" t="e">
        <f>IF(testdata4[[#This Row],[AtrStop]]=testdata4[[#This Row],[Lower]],testdata4[[#This Row],[Lower]],NA())</f>
        <v>#N/A</v>
      </c>
      <c r="S209" s="19">
        <f>IF(testdata4[[#This Row],[low]]&lt;=testdata4[[#This Row],[STpot]],testdata4[[#This Row],[Upper]],testdata4[[#This Row],[Lower]])</f>
        <v>247.96232822833065</v>
      </c>
      <c r="U209" s="2"/>
      <c r="V209" s="7"/>
      <c r="W209" s="7"/>
      <c r="X209" s="19"/>
      <c r="Y209" t="str">
        <f t="shared" si="3"/>
        <v>ERR</v>
      </c>
    </row>
    <row r="210" spans="1:25" x14ac:dyDescent="0.25">
      <c r="A210" s="5">
        <v>208</v>
      </c>
      <c r="B210" s="2">
        <v>43038</v>
      </c>
      <c r="C210" s="1">
        <v>246.33</v>
      </c>
      <c r="D210" s="1">
        <v>246.84</v>
      </c>
      <c r="E210" s="1">
        <v>245.7</v>
      </c>
      <c r="F210" s="1">
        <v>246.02</v>
      </c>
      <c r="G210" s="1">
        <f>testdata4[[#This Row],[high]]-testdata4[[#This Row],[low]]</f>
        <v>1.1400000000000148</v>
      </c>
      <c r="H210" s="1">
        <f>ABS(testdata4[[#This Row],[high]]-F209)</f>
        <v>9.9999999999994316E-2</v>
      </c>
      <c r="I210" s="1">
        <f>ABS(testdata4[[#This Row],[low]]-F209)</f>
        <v>1.2400000000000091</v>
      </c>
      <c r="J210" s="1">
        <f>MAX(testdata4[[#This Row],[H-L]:[|L-pC|]])</f>
        <v>1.2400000000000091</v>
      </c>
      <c r="K210" s="10">
        <f>(K209*20+testdata4[[#This Row],[TR]])/21</f>
        <v>1.1589081750223214</v>
      </c>
      <c r="L210" s="1">
        <f>testdata4[[#This Row],[close]]+Multiplier*testdata4[[#This Row],[ATR]]</f>
        <v>249.49672452506698</v>
      </c>
      <c r="M210" s="1">
        <f>testdata4[[#This Row],[close]]-Multiplier*testdata4[[#This Row],[ATR]]</f>
        <v>242.54327547493304</v>
      </c>
      <c r="N210" s="1">
        <f>IF(OR(testdata4[[#This Row],[UpperE]]&lt;N209,D209&gt;N209),testdata4[[#This Row],[UpperE]],N209)</f>
        <v>247.96232822833065</v>
      </c>
      <c r="O210" s="1">
        <f>IF(OR(testdata4[[#This Row],[LowerE]]&gt;O209,E209&lt;O209),testdata4[[#This Row],[LowerE]],O209)</f>
        <v>243.47543924867969</v>
      </c>
      <c r="P210" s="7">
        <f>IF(S209=N209,testdata4[[#This Row],[Upper]],testdata4[[#This Row],[Lower]])</f>
        <v>247.96232822833065</v>
      </c>
      <c r="Q210" s="7">
        <f>IF(testdata4[[#This Row],[AtrStop]]=testdata4[[#This Row],[Upper]],testdata4[[#This Row],[Upper]],NA())</f>
        <v>247.96232822833065</v>
      </c>
      <c r="R210" s="7" t="e">
        <f>IF(testdata4[[#This Row],[AtrStop]]=testdata4[[#This Row],[Lower]],testdata4[[#This Row],[Lower]],NA())</f>
        <v>#N/A</v>
      </c>
      <c r="S210" s="19">
        <f>IF(testdata4[[#This Row],[low]]&lt;=testdata4[[#This Row],[STpot]],testdata4[[#This Row],[Upper]],testdata4[[#This Row],[Lower]])</f>
        <v>247.96232822833065</v>
      </c>
      <c r="U210" s="2"/>
      <c r="V210" s="7"/>
      <c r="W210" s="7"/>
      <c r="X210" s="19"/>
      <c r="Y210" t="str">
        <f t="shared" si="3"/>
        <v>ERR</v>
      </c>
    </row>
    <row r="211" spans="1:25" x14ac:dyDescent="0.25">
      <c r="A211" s="5">
        <v>209</v>
      </c>
      <c r="B211" s="2">
        <v>43039</v>
      </c>
      <c r="C211" s="1">
        <v>246.44</v>
      </c>
      <c r="D211" s="1">
        <v>246.69</v>
      </c>
      <c r="E211" s="1">
        <v>246.08</v>
      </c>
      <c r="F211" s="1">
        <v>246.41</v>
      </c>
      <c r="G211" s="1">
        <f>testdata4[[#This Row],[high]]-testdata4[[#This Row],[low]]</f>
        <v>0.60999999999998522</v>
      </c>
      <c r="H211" s="1">
        <f>ABS(testdata4[[#This Row],[high]]-F210)</f>
        <v>0.66999999999998749</v>
      </c>
      <c r="I211" s="1">
        <f>ABS(testdata4[[#This Row],[low]]-F210)</f>
        <v>6.0000000000002274E-2</v>
      </c>
      <c r="J211" s="1">
        <f>MAX(testdata4[[#This Row],[H-L]:[|L-pC|]])</f>
        <v>0.66999999999998749</v>
      </c>
      <c r="K211" s="10">
        <f>(K210*20+testdata4[[#This Row],[TR]])/21</f>
        <v>1.1356268333545911</v>
      </c>
      <c r="L211" s="1">
        <f>testdata4[[#This Row],[close]]+Multiplier*testdata4[[#This Row],[ATR]]</f>
        <v>249.81688050006377</v>
      </c>
      <c r="M211" s="1">
        <f>testdata4[[#This Row],[close]]-Multiplier*testdata4[[#This Row],[ATR]]</f>
        <v>243.00311949993622</v>
      </c>
      <c r="N211" s="1">
        <f>IF(OR(testdata4[[#This Row],[UpperE]]&lt;N210,D210&gt;N210),testdata4[[#This Row],[UpperE]],N210)</f>
        <v>247.96232822833065</v>
      </c>
      <c r="O211" s="1">
        <f>IF(OR(testdata4[[#This Row],[LowerE]]&gt;O210,E210&lt;O210),testdata4[[#This Row],[LowerE]],O210)</f>
        <v>243.47543924867969</v>
      </c>
      <c r="P211" s="7">
        <f>IF(S210=N210,testdata4[[#This Row],[Upper]],testdata4[[#This Row],[Lower]])</f>
        <v>247.96232822833065</v>
      </c>
      <c r="Q211" s="7">
        <f>IF(testdata4[[#This Row],[AtrStop]]=testdata4[[#This Row],[Upper]],testdata4[[#This Row],[Upper]],NA())</f>
        <v>247.96232822833065</v>
      </c>
      <c r="R211" s="7" t="e">
        <f>IF(testdata4[[#This Row],[AtrStop]]=testdata4[[#This Row],[Lower]],testdata4[[#This Row],[Lower]],NA())</f>
        <v>#N/A</v>
      </c>
      <c r="S211" s="19">
        <f>IF(testdata4[[#This Row],[low]]&lt;=testdata4[[#This Row],[STpot]],testdata4[[#This Row],[Upper]],testdata4[[#This Row],[Lower]])</f>
        <v>247.96232822833065</v>
      </c>
      <c r="U211" s="2"/>
      <c r="V211" s="7"/>
      <c r="W211" s="7"/>
      <c r="X211" s="19"/>
      <c r="Y211" t="str">
        <f t="shared" si="3"/>
        <v>ERR</v>
      </c>
    </row>
    <row r="212" spans="1:25" x14ac:dyDescent="0.25">
      <c r="A212" s="5">
        <v>210</v>
      </c>
      <c r="B212" s="2">
        <v>43040</v>
      </c>
      <c r="C212" s="1">
        <v>247.26</v>
      </c>
      <c r="D212" s="1">
        <v>247.63</v>
      </c>
      <c r="E212" s="1">
        <v>246.33</v>
      </c>
      <c r="F212" s="1">
        <v>246.73</v>
      </c>
      <c r="G212" s="1">
        <f>testdata4[[#This Row],[high]]-testdata4[[#This Row],[low]]</f>
        <v>1.2999999999999829</v>
      </c>
      <c r="H212" s="1">
        <f>ABS(testdata4[[#This Row],[high]]-F211)</f>
        <v>1.2199999999999989</v>
      </c>
      <c r="I212" s="1">
        <f>ABS(testdata4[[#This Row],[low]]-F211)</f>
        <v>7.9999999999984084E-2</v>
      </c>
      <c r="J212" s="1">
        <f>MAX(testdata4[[#This Row],[H-L]:[|L-pC|]])</f>
        <v>1.2999999999999829</v>
      </c>
      <c r="K212" s="10">
        <f>(K211*20+testdata4[[#This Row],[TR]])/21</f>
        <v>1.1434541270043717</v>
      </c>
      <c r="L212" s="1">
        <f>testdata4[[#This Row],[close]]+Multiplier*testdata4[[#This Row],[ATR]]</f>
        <v>250.1603623810131</v>
      </c>
      <c r="M212" s="1">
        <f>testdata4[[#This Row],[close]]-Multiplier*testdata4[[#This Row],[ATR]]</f>
        <v>243.29963761898688</v>
      </c>
      <c r="N212" s="1">
        <f>IF(OR(testdata4[[#This Row],[UpperE]]&lt;N211,D211&gt;N211),testdata4[[#This Row],[UpperE]],N211)</f>
        <v>247.96232822833065</v>
      </c>
      <c r="O212" s="1">
        <f>IF(OR(testdata4[[#This Row],[LowerE]]&gt;O211,E211&lt;O211),testdata4[[#This Row],[LowerE]],O211)</f>
        <v>243.47543924867969</v>
      </c>
      <c r="P212" s="7">
        <f>IF(S211=N211,testdata4[[#This Row],[Upper]],testdata4[[#This Row],[Lower]])</f>
        <v>247.96232822833065</v>
      </c>
      <c r="Q212" s="7">
        <f>IF(testdata4[[#This Row],[AtrStop]]=testdata4[[#This Row],[Upper]],testdata4[[#This Row],[Upper]],NA())</f>
        <v>247.96232822833065</v>
      </c>
      <c r="R212" s="7" t="e">
        <f>IF(testdata4[[#This Row],[AtrStop]]=testdata4[[#This Row],[Lower]],testdata4[[#This Row],[Lower]],NA())</f>
        <v>#N/A</v>
      </c>
      <c r="S212" s="19">
        <f>IF(testdata4[[#This Row],[low]]&lt;=testdata4[[#This Row],[STpot]],testdata4[[#This Row],[Upper]],testdata4[[#This Row],[Lower]])</f>
        <v>247.96232822833065</v>
      </c>
      <c r="U212" s="2"/>
      <c r="V212" s="7"/>
      <c r="W212" s="7"/>
      <c r="X212" s="19"/>
      <c r="Y212" t="str">
        <f t="shared" si="3"/>
        <v>ERR</v>
      </c>
    </row>
    <row r="213" spans="1:25" x14ac:dyDescent="0.25">
      <c r="A213" s="5">
        <v>211</v>
      </c>
      <c r="B213" s="2">
        <v>43041</v>
      </c>
      <c r="C213" s="1">
        <v>246.66</v>
      </c>
      <c r="D213" s="1">
        <v>246.98</v>
      </c>
      <c r="E213" s="1">
        <v>245.49</v>
      </c>
      <c r="F213" s="1">
        <v>246.83</v>
      </c>
      <c r="G213" s="1">
        <f>testdata4[[#This Row],[high]]-testdata4[[#This Row],[low]]</f>
        <v>1.4899999999999807</v>
      </c>
      <c r="H213" s="1">
        <f>ABS(testdata4[[#This Row],[high]]-F212)</f>
        <v>0.25</v>
      </c>
      <c r="I213" s="1">
        <f>ABS(testdata4[[#This Row],[low]]-F212)</f>
        <v>1.2399999999999807</v>
      </c>
      <c r="J213" s="1">
        <f>MAX(testdata4[[#This Row],[H-L]:[|L-pC|]])</f>
        <v>1.4899999999999807</v>
      </c>
      <c r="K213" s="10">
        <f>(K212*20+testdata4[[#This Row],[TR]])/21</f>
        <v>1.159956311432734</v>
      </c>
      <c r="L213" s="1">
        <f>testdata4[[#This Row],[close]]+Multiplier*testdata4[[#This Row],[ATR]]</f>
        <v>250.30986893429821</v>
      </c>
      <c r="M213" s="1">
        <f>testdata4[[#This Row],[close]]-Multiplier*testdata4[[#This Row],[ATR]]</f>
        <v>243.35013106570182</v>
      </c>
      <c r="N213" s="1">
        <f>IF(OR(testdata4[[#This Row],[UpperE]]&lt;N212,D212&gt;N212),testdata4[[#This Row],[UpperE]],N212)</f>
        <v>247.96232822833065</v>
      </c>
      <c r="O213" s="1">
        <f>IF(OR(testdata4[[#This Row],[LowerE]]&gt;O212,E212&lt;O212),testdata4[[#This Row],[LowerE]],O212)</f>
        <v>243.47543924867969</v>
      </c>
      <c r="P213" s="7">
        <f>IF(S212=N212,testdata4[[#This Row],[Upper]],testdata4[[#This Row],[Lower]])</f>
        <v>247.96232822833065</v>
      </c>
      <c r="Q213" s="7">
        <f>IF(testdata4[[#This Row],[AtrStop]]=testdata4[[#This Row],[Upper]],testdata4[[#This Row],[Upper]],NA())</f>
        <v>247.96232822833065</v>
      </c>
      <c r="R213" s="7" t="e">
        <f>IF(testdata4[[#This Row],[AtrStop]]=testdata4[[#This Row],[Lower]],testdata4[[#This Row],[Lower]],NA())</f>
        <v>#N/A</v>
      </c>
      <c r="S213" s="19">
        <f>IF(testdata4[[#This Row],[low]]&lt;=testdata4[[#This Row],[STpot]],testdata4[[#This Row],[Upper]],testdata4[[#This Row],[Lower]])</f>
        <v>247.96232822833065</v>
      </c>
      <c r="U213" s="2"/>
      <c r="V213" s="7"/>
      <c r="W213" s="7"/>
      <c r="X213" s="19"/>
      <c r="Y213" t="str">
        <f t="shared" si="3"/>
        <v>ERR</v>
      </c>
    </row>
    <row r="214" spans="1:25" x14ac:dyDescent="0.25">
      <c r="A214" s="5">
        <v>212</v>
      </c>
      <c r="B214" s="2">
        <v>43042</v>
      </c>
      <c r="C214" s="1">
        <v>247</v>
      </c>
      <c r="D214" s="1">
        <v>247.7</v>
      </c>
      <c r="E214" s="1">
        <v>246.55</v>
      </c>
      <c r="F214" s="1">
        <v>247.65</v>
      </c>
      <c r="G214" s="1">
        <f>testdata4[[#This Row],[high]]-testdata4[[#This Row],[low]]</f>
        <v>1.1499999999999773</v>
      </c>
      <c r="H214" s="1">
        <f>ABS(testdata4[[#This Row],[high]]-F213)</f>
        <v>0.86999999999997613</v>
      </c>
      <c r="I214" s="1">
        <f>ABS(testdata4[[#This Row],[low]]-F213)</f>
        <v>0.28000000000000114</v>
      </c>
      <c r="J214" s="1">
        <f>MAX(testdata4[[#This Row],[H-L]:[|L-pC|]])</f>
        <v>1.1499999999999773</v>
      </c>
      <c r="K214" s="10">
        <f>(K213*20+testdata4[[#This Row],[TR]])/21</f>
        <v>1.1594822013645074</v>
      </c>
      <c r="L214" s="1">
        <f>testdata4[[#This Row],[close]]+Multiplier*testdata4[[#This Row],[ATR]]</f>
        <v>251.12844660409354</v>
      </c>
      <c r="M214" s="1">
        <f>testdata4[[#This Row],[close]]-Multiplier*testdata4[[#This Row],[ATR]]</f>
        <v>244.17155339590647</v>
      </c>
      <c r="N214" s="1">
        <f>IF(OR(testdata4[[#This Row],[UpperE]]&lt;N213,D213&gt;N213),testdata4[[#This Row],[UpperE]],N213)</f>
        <v>247.96232822833065</v>
      </c>
      <c r="O214" s="1">
        <f>IF(OR(testdata4[[#This Row],[LowerE]]&gt;O213,E213&lt;O213),testdata4[[#This Row],[LowerE]],O213)</f>
        <v>244.17155339590647</v>
      </c>
      <c r="P214" s="7">
        <f>IF(S213=N213,testdata4[[#This Row],[Upper]],testdata4[[#This Row],[Lower]])</f>
        <v>247.96232822833065</v>
      </c>
      <c r="Q214" s="7">
        <f>IF(testdata4[[#This Row],[AtrStop]]=testdata4[[#This Row],[Upper]],testdata4[[#This Row],[Upper]],NA())</f>
        <v>247.96232822833065</v>
      </c>
      <c r="R214" s="7" t="e">
        <f>IF(testdata4[[#This Row],[AtrStop]]=testdata4[[#This Row],[Lower]],testdata4[[#This Row],[Lower]],NA())</f>
        <v>#N/A</v>
      </c>
      <c r="S214" s="19">
        <f>IF(testdata4[[#This Row],[low]]&lt;=testdata4[[#This Row],[STpot]],testdata4[[#This Row],[Upper]],testdata4[[#This Row],[Lower]])</f>
        <v>247.96232822833065</v>
      </c>
      <c r="U214" s="2"/>
      <c r="V214" s="7"/>
      <c r="W214" s="7"/>
      <c r="X214" s="19"/>
      <c r="Y214" t="str">
        <f t="shared" si="3"/>
        <v>ERR</v>
      </c>
    </row>
    <row r="215" spans="1:25" x14ac:dyDescent="0.25">
      <c r="A215" s="5">
        <v>213</v>
      </c>
      <c r="B215" s="2">
        <v>43045</v>
      </c>
      <c r="C215" s="1">
        <v>247.51</v>
      </c>
      <c r="D215" s="1">
        <v>248.18</v>
      </c>
      <c r="E215" s="1">
        <v>247.43</v>
      </c>
      <c r="F215" s="1">
        <v>248.04</v>
      </c>
      <c r="G215" s="1">
        <f>testdata4[[#This Row],[high]]-testdata4[[#This Row],[low]]</f>
        <v>0.75</v>
      </c>
      <c r="H215" s="1">
        <f>ABS(testdata4[[#This Row],[high]]-F214)</f>
        <v>0.53000000000000114</v>
      </c>
      <c r="I215" s="1">
        <f>ABS(testdata4[[#This Row],[low]]-F214)</f>
        <v>0.21999999999999886</v>
      </c>
      <c r="J215" s="1">
        <f>MAX(testdata4[[#This Row],[H-L]:[|L-pC|]])</f>
        <v>0.75</v>
      </c>
      <c r="K215" s="10">
        <f>(K214*20+testdata4[[#This Row],[TR]])/21</f>
        <v>1.1399830489185785</v>
      </c>
      <c r="L215" s="1">
        <f>testdata4[[#This Row],[close]]+Multiplier*testdata4[[#This Row],[ATR]]</f>
        <v>251.45994914675572</v>
      </c>
      <c r="M215" s="1">
        <f>testdata4[[#This Row],[close]]-Multiplier*testdata4[[#This Row],[ATR]]</f>
        <v>244.62005085324427</v>
      </c>
      <c r="N215" s="1">
        <f>IF(OR(testdata4[[#This Row],[UpperE]]&lt;N214,D214&gt;N214),testdata4[[#This Row],[UpperE]],N214)</f>
        <v>247.96232822833065</v>
      </c>
      <c r="O215" s="1">
        <f>IF(OR(testdata4[[#This Row],[LowerE]]&gt;O214,E214&lt;O214),testdata4[[#This Row],[LowerE]],O214)</f>
        <v>244.62005085324427</v>
      </c>
      <c r="P215" s="7">
        <f>IF(S214=N214,testdata4[[#This Row],[Upper]],testdata4[[#This Row],[Lower]])</f>
        <v>247.96232822833065</v>
      </c>
      <c r="Q215" s="7">
        <f>IF(testdata4[[#This Row],[AtrStop]]=testdata4[[#This Row],[Upper]],testdata4[[#This Row],[Upper]],NA())</f>
        <v>247.96232822833065</v>
      </c>
      <c r="R215" s="7" t="e">
        <f>IF(testdata4[[#This Row],[AtrStop]]=testdata4[[#This Row],[Lower]],testdata4[[#This Row],[Lower]],NA())</f>
        <v>#N/A</v>
      </c>
      <c r="S215" s="19">
        <f>IF(testdata4[[#This Row],[low]]&lt;=testdata4[[#This Row],[STpot]],testdata4[[#This Row],[Upper]],testdata4[[#This Row],[Lower]])</f>
        <v>247.96232822833065</v>
      </c>
      <c r="U215" s="2"/>
      <c r="V215" s="7"/>
      <c r="W215" s="7"/>
      <c r="X215" s="19"/>
      <c r="Y215" t="str">
        <f t="shared" si="3"/>
        <v>ERR</v>
      </c>
    </row>
    <row r="216" spans="1:25" x14ac:dyDescent="0.25">
      <c r="A216" s="5">
        <v>214</v>
      </c>
      <c r="B216" s="2">
        <v>43046</v>
      </c>
      <c r="C216" s="1">
        <v>248.15</v>
      </c>
      <c r="D216" s="1">
        <v>248.52</v>
      </c>
      <c r="E216" s="1">
        <v>247.31</v>
      </c>
      <c r="F216" s="1">
        <v>247.86</v>
      </c>
      <c r="G216" s="1">
        <f>testdata4[[#This Row],[high]]-testdata4[[#This Row],[low]]</f>
        <v>1.210000000000008</v>
      </c>
      <c r="H216" s="1">
        <f>ABS(testdata4[[#This Row],[high]]-F215)</f>
        <v>0.48000000000001819</v>
      </c>
      <c r="I216" s="1">
        <f>ABS(testdata4[[#This Row],[low]]-F215)</f>
        <v>0.72999999999998977</v>
      </c>
      <c r="J216" s="1">
        <f>MAX(testdata4[[#This Row],[H-L]:[|L-pC|]])</f>
        <v>1.210000000000008</v>
      </c>
      <c r="K216" s="10">
        <f>(K215*20+testdata4[[#This Row],[TR]])/21</f>
        <v>1.1433171894462657</v>
      </c>
      <c r="L216" s="1">
        <f>testdata4[[#This Row],[close]]+Multiplier*testdata4[[#This Row],[ATR]]</f>
        <v>251.28995156833881</v>
      </c>
      <c r="M216" s="1">
        <f>testdata4[[#This Row],[close]]-Multiplier*testdata4[[#This Row],[ATR]]</f>
        <v>244.43004843166122</v>
      </c>
      <c r="N216" s="1">
        <f>IF(OR(testdata4[[#This Row],[UpperE]]&lt;N215,D215&gt;N215),testdata4[[#This Row],[UpperE]],N215)</f>
        <v>251.28995156833881</v>
      </c>
      <c r="O216" s="1">
        <f>IF(OR(testdata4[[#This Row],[LowerE]]&gt;O215,E215&lt;O215),testdata4[[#This Row],[LowerE]],O215)</f>
        <v>244.62005085324427</v>
      </c>
      <c r="P216" s="7">
        <f>IF(S215=N215,testdata4[[#This Row],[Upper]],testdata4[[#This Row],[Lower]])</f>
        <v>251.28995156833881</v>
      </c>
      <c r="Q216" s="7">
        <f>IF(testdata4[[#This Row],[AtrStop]]=testdata4[[#This Row],[Upper]],testdata4[[#This Row],[Upper]],NA())</f>
        <v>251.28995156833881</v>
      </c>
      <c r="R216" s="7" t="e">
        <f>IF(testdata4[[#This Row],[AtrStop]]=testdata4[[#This Row],[Lower]],testdata4[[#This Row],[Lower]],NA())</f>
        <v>#N/A</v>
      </c>
      <c r="S216" s="19">
        <f>IF(testdata4[[#This Row],[low]]&lt;=testdata4[[#This Row],[STpot]],testdata4[[#This Row],[Upper]],testdata4[[#This Row],[Lower]])</f>
        <v>251.28995156833881</v>
      </c>
      <c r="U216" s="2"/>
      <c r="V216" s="7"/>
      <c r="W216" s="7"/>
      <c r="X216" s="19"/>
      <c r="Y216" t="str">
        <f t="shared" si="3"/>
        <v>ERR</v>
      </c>
    </row>
    <row r="217" spans="1:25" x14ac:dyDescent="0.25">
      <c r="A217" s="5">
        <v>215</v>
      </c>
      <c r="B217" s="2">
        <v>43047</v>
      </c>
      <c r="C217" s="1">
        <v>247.67</v>
      </c>
      <c r="D217" s="1">
        <v>248.39</v>
      </c>
      <c r="E217" s="1">
        <v>247.37</v>
      </c>
      <c r="F217" s="1">
        <v>248.29</v>
      </c>
      <c r="G217" s="1">
        <f>testdata4[[#This Row],[high]]-testdata4[[#This Row],[low]]</f>
        <v>1.0199999999999818</v>
      </c>
      <c r="H217" s="1">
        <f>ABS(testdata4[[#This Row],[high]]-F216)</f>
        <v>0.52999999999997272</v>
      </c>
      <c r="I217" s="1">
        <f>ABS(testdata4[[#This Row],[low]]-F216)</f>
        <v>0.49000000000000909</v>
      </c>
      <c r="J217" s="1">
        <f>MAX(testdata4[[#This Row],[H-L]:[|L-pC|]])</f>
        <v>1.0199999999999818</v>
      </c>
      <c r="K217" s="10">
        <f>(K216*20+testdata4[[#This Row],[TR]])/21</f>
        <v>1.1374449423297759</v>
      </c>
      <c r="L217" s="1">
        <f>testdata4[[#This Row],[close]]+Multiplier*testdata4[[#This Row],[ATR]]</f>
        <v>251.70233482698933</v>
      </c>
      <c r="M217" s="1">
        <f>testdata4[[#This Row],[close]]-Multiplier*testdata4[[#This Row],[ATR]]</f>
        <v>244.87766517301066</v>
      </c>
      <c r="N217" s="1">
        <f>IF(OR(testdata4[[#This Row],[UpperE]]&lt;N216,D216&gt;N216),testdata4[[#This Row],[UpperE]],N216)</f>
        <v>251.28995156833881</v>
      </c>
      <c r="O217" s="1">
        <f>IF(OR(testdata4[[#This Row],[LowerE]]&gt;O216,E216&lt;O216),testdata4[[#This Row],[LowerE]],O216)</f>
        <v>244.87766517301066</v>
      </c>
      <c r="P217" s="7">
        <f>IF(S216=N216,testdata4[[#This Row],[Upper]],testdata4[[#This Row],[Lower]])</f>
        <v>251.28995156833881</v>
      </c>
      <c r="Q217" s="7">
        <f>IF(testdata4[[#This Row],[AtrStop]]=testdata4[[#This Row],[Upper]],testdata4[[#This Row],[Upper]],NA())</f>
        <v>251.28995156833881</v>
      </c>
      <c r="R217" s="7" t="e">
        <f>IF(testdata4[[#This Row],[AtrStop]]=testdata4[[#This Row],[Lower]],testdata4[[#This Row],[Lower]],NA())</f>
        <v>#N/A</v>
      </c>
      <c r="S217" s="19">
        <f>IF(testdata4[[#This Row],[low]]&lt;=testdata4[[#This Row],[STpot]],testdata4[[#This Row],[Upper]],testdata4[[#This Row],[Lower]])</f>
        <v>251.28995156833881</v>
      </c>
      <c r="U217" s="2"/>
      <c r="V217" s="7"/>
      <c r="W217" s="7"/>
      <c r="X217" s="19"/>
      <c r="Y217" t="str">
        <f t="shared" si="3"/>
        <v>ERR</v>
      </c>
    </row>
    <row r="218" spans="1:25" x14ac:dyDescent="0.25">
      <c r="A218" s="5">
        <v>216</v>
      </c>
      <c r="B218" s="2">
        <v>43048</v>
      </c>
      <c r="C218" s="1">
        <v>246.96</v>
      </c>
      <c r="D218" s="1">
        <v>247.6</v>
      </c>
      <c r="E218" s="1">
        <v>245.65</v>
      </c>
      <c r="F218" s="1">
        <v>247.39</v>
      </c>
      <c r="G218" s="1">
        <f>testdata4[[#This Row],[high]]-testdata4[[#This Row],[low]]</f>
        <v>1.9499999999999886</v>
      </c>
      <c r="H218" s="1">
        <f>ABS(testdata4[[#This Row],[high]]-F217)</f>
        <v>0.68999999999999773</v>
      </c>
      <c r="I218" s="1">
        <f>ABS(testdata4[[#This Row],[low]]-F217)</f>
        <v>2.6399999999999864</v>
      </c>
      <c r="J218" s="1">
        <f>MAX(testdata4[[#This Row],[H-L]:[|L-pC|]])</f>
        <v>2.6399999999999864</v>
      </c>
      <c r="K218" s="10">
        <f>(K217*20+testdata4[[#This Row],[TR]])/21</f>
        <v>1.2089951831712145</v>
      </c>
      <c r="L218" s="1">
        <f>testdata4[[#This Row],[close]]+Multiplier*testdata4[[#This Row],[ATR]]</f>
        <v>251.01698554951363</v>
      </c>
      <c r="M218" s="1">
        <f>testdata4[[#This Row],[close]]-Multiplier*testdata4[[#This Row],[ATR]]</f>
        <v>243.76301445048634</v>
      </c>
      <c r="N218" s="1">
        <f>IF(OR(testdata4[[#This Row],[UpperE]]&lt;N217,D217&gt;N217),testdata4[[#This Row],[UpperE]],N217)</f>
        <v>251.01698554951363</v>
      </c>
      <c r="O218" s="1">
        <f>IF(OR(testdata4[[#This Row],[LowerE]]&gt;O217,E217&lt;O217),testdata4[[#This Row],[LowerE]],O217)</f>
        <v>244.87766517301066</v>
      </c>
      <c r="P218" s="7">
        <f>IF(S217=N217,testdata4[[#This Row],[Upper]],testdata4[[#This Row],[Lower]])</f>
        <v>251.01698554951363</v>
      </c>
      <c r="Q218" s="7">
        <f>IF(testdata4[[#This Row],[AtrStop]]=testdata4[[#This Row],[Upper]],testdata4[[#This Row],[Upper]],NA())</f>
        <v>251.01698554951363</v>
      </c>
      <c r="R218" s="7" t="e">
        <f>IF(testdata4[[#This Row],[AtrStop]]=testdata4[[#This Row],[Lower]],testdata4[[#This Row],[Lower]],NA())</f>
        <v>#N/A</v>
      </c>
      <c r="S218" s="19">
        <f>IF(testdata4[[#This Row],[low]]&lt;=testdata4[[#This Row],[STpot]],testdata4[[#This Row],[Upper]],testdata4[[#This Row],[Lower]])</f>
        <v>251.01698554951363</v>
      </c>
      <c r="U218" s="2"/>
      <c r="V218" s="7"/>
      <c r="W218" s="7"/>
      <c r="X218" s="19"/>
      <c r="Y218" t="str">
        <f t="shared" si="3"/>
        <v>ERR</v>
      </c>
    </row>
    <row r="219" spans="1:25" x14ac:dyDescent="0.25">
      <c r="A219" s="5">
        <v>217</v>
      </c>
      <c r="B219" s="2">
        <v>43049</v>
      </c>
      <c r="C219" s="1">
        <v>246.96</v>
      </c>
      <c r="D219" s="1">
        <v>247.5</v>
      </c>
      <c r="E219" s="1">
        <v>246.62</v>
      </c>
      <c r="F219" s="1">
        <v>247.31</v>
      </c>
      <c r="G219" s="1">
        <f>testdata4[[#This Row],[high]]-testdata4[[#This Row],[low]]</f>
        <v>0.87999999999999545</v>
      </c>
      <c r="H219" s="1">
        <f>ABS(testdata4[[#This Row],[high]]-F218)</f>
        <v>0.11000000000001364</v>
      </c>
      <c r="I219" s="1">
        <f>ABS(testdata4[[#This Row],[low]]-F218)</f>
        <v>0.76999999999998181</v>
      </c>
      <c r="J219" s="1">
        <f>MAX(testdata4[[#This Row],[H-L]:[|L-pC|]])</f>
        <v>0.87999999999999545</v>
      </c>
      <c r="K219" s="10">
        <f>(K218*20+testdata4[[#This Row],[TR]])/21</f>
        <v>1.1933287458773469</v>
      </c>
      <c r="L219" s="1">
        <f>testdata4[[#This Row],[close]]+Multiplier*testdata4[[#This Row],[ATR]]</f>
        <v>250.88998623763203</v>
      </c>
      <c r="M219" s="1">
        <f>testdata4[[#This Row],[close]]-Multiplier*testdata4[[#This Row],[ATR]]</f>
        <v>243.73001376236797</v>
      </c>
      <c r="N219" s="1">
        <f>IF(OR(testdata4[[#This Row],[UpperE]]&lt;N218,D218&gt;N218),testdata4[[#This Row],[UpperE]],N218)</f>
        <v>250.88998623763203</v>
      </c>
      <c r="O219" s="1">
        <f>IF(OR(testdata4[[#This Row],[LowerE]]&gt;O218,E218&lt;O218),testdata4[[#This Row],[LowerE]],O218)</f>
        <v>244.87766517301066</v>
      </c>
      <c r="P219" s="7">
        <f>IF(S218=N218,testdata4[[#This Row],[Upper]],testdata4[[#This Row],[Lower]])</f>
        <v>250.88998623763203</v>
      </c>
      <c r="Q219" s="7">
        <f>IF(testdata4[[#This Row],[AtrStop]]=testdata4[[#This Row],[Upper]],testdata4[[#This Row],[Upper]],NA())</f>
        <v>250.88998623763203</v>
      </c>
      <c r="R219" s="7" t="e">
        <f>IF(testdata4[[#This Row],[AtrStop]]=testdata4[[#This Row],[Lower]],testdata4[[#This Row],[Lower]],NA())</f>
        <v>#N/A</v>
      </c>
      <c r="S219" s="19">
        <f>IF(testdata4[[#This Row],[low]]&lt;=testdata4[[#This Row],[STpot]],testdata4[[#This Row],[Upper]],testdata4[[#This Row],[Lower]])</f>
        <v>250.88998623763203</v>
      </c>
      <c r="U219" s="2"/>
      <c r="V219" s="7"/>
      <c r="W219" s="7"/>
      <c r="X219" s="19"/>
      <c r="Y219" t="str">
        <f t="shared" si="3"/>
        <v>ERR</v>
      </c>
    </row>
    <row r="220" spans="1:25" x14ac:dyDescent="0.25">
      <c r="A220" s="5">
        <v>218</v>
      </c>
      <c r="B220" s="2">
        <v>43052</v>
      </c>
      <c r="C220" s="1">
        <v>246.56</v>
      </c>
      <c r="D220" s="1">
        <v>247.79</v>
      </c>
      <c r="E220" s="1">
        <v>246.52</v>
      </c>
      <c r="F220" s="1">
        <v>247.54</v>
      </c>
      <c r="G220" s="1">
        <f>testdata4[[#This Row],[high]]-testdata4[[#This Row],[low]]</f>
        <v>1.2699999999999818</v>
      </c>
      <c r="H220" s="1">
        <f>ABS(testdata4[[#This Row],[high]]-F219)</f>
        <v>0.47999999999998977</v>
      </c>
      <c r="I220" s="1">
        <f>ABS(testdata4[[#This Row],[low]]-F219)</f>
        <v>0.78999999999999204</v>
      </c>
      <c r="J220" s="1">
        <f>MAX(testdata4[[#This Row],[H-L]:[|L-pC|]])</f>
        <v>1.2699999999999818</v>
      </c>
      <c r="K220" s="10">
        <f>(K219*20+testdata4[[#This Row],[TR]])/21</f>
        <v>1.1969797579784247</v>
      </c>
      <c r="L220" s="1">
        <f>testdata4[[#This Row],[close]]+Multiplier*testdata4[[#This Row],[ATR]]</f>
        <v>251.13093927393527</v>
      </c>
      <c r="M220" s="1">
        <f>testdata4[[#This Row],[close]]-Multiplier*testdata4[[#This Row],[ATR]]</f>
        <v>243.94906072606472</v>
      </c>
      <c r="N220" s="1">
        <f>IF(OR(testdata4[[#This Row],[UpperE]]&lt;N219,D219&gt;N219),testdata4[[#This Row],[UpperE]],N219)</f>
        <v>250.88998623763203</v>
      </c>
      <c r="O220" s="1">
        <f>IF(OR(testdata4[[#This Row],[LowerE]]&gt;O219,E219&lt;O219),testdata4[[#This Row],[LowerE]],O219)</f>
        <v>244.87766517301066</v>
      </c>
      <c r="P220" s="7">
        <f>IF(S219=N219,testdata4[[#This Row],[Upper]],testdata4[[#This Row],[Lower]])</f>
        <v>250.88998623763203</v>
      </c>
      <c r="Q220" s="7">
        <f>IF(testdata4[[#This Row],[AtrStop]]=testdata4[[#This Row],[Upper]],testdata4[[#This Row],[Upper]],NA())</f>
        <v>250.88998623763203</v>
      </c>
      <c r="R220" s="7" t="e">
        <f>IF(testdata4[[#This Row],[AtrStop]]=testdata4[[#This Row],[Lower]],testdata4[[#This Row],[Lower]],NA())</f>
        <v>#N/A</v>
      </c>
      <c r="S220" s="19">
        <f>IF(testdata4[[#This Row],[low]]&lt;=testdata4[[#This Row],[STpot]],testdata4[[#This Row],[Upper]],testdata4[[#This Row],[Lower]])</f>
        <v>250.88998623763203</v>
      </c>
      <c r="U220" s="2"/>
      <c r="V220" s="7"/>
      <c r="W220" s="7"/>
      <c r="X220" s="19"/>
      <c r="Y220" t="str">
        <f t="shared" si="3"/>
        <v>ERR</v>
      </c>
    </row>
    <row r="221" spans="1:25" x14ac:dyDescent="0.25">
      <c r="A221" s="5">
        <v>219</v>
      </c>
      <c r="B221" s="2">
        <v>43053</v>
      </c>
      <c r="C221" s="1">
        <v>246.66</v>
      </c>
      <c r="D221" s="1">
        <v>247.08</v>
      </c>
      <c r="E221" s="1">
        <v>245.8</v>
      </c>
      <c r="F221" s="1">
        <v>246.96</v>
      </c>
      <c r="G221" s="1">
        <f>testdata4[[#This Row],[high]]-testdata4[[#This Row],[low]]</f>
        <v>1.2800000000000011</v>
      </c>
      <c r="H221" s="1">
        <f>ABS(testdata4[[#This Row],[high]]-F220)</f>
        <v>0.45999999999997954</v>
      </c>
      <c r="I221" s="1">
        <f>ABS(testdata4[[#This Row],[low]]-F220)</f>
        <v>1.7399999999999807</v>
      </c>
      <c r="J221" s="1">
        <f>MAX(testdata4[[#This Row],[H-L]:[|L-pC|]])</f>
        <v>1.7399999999999807</v>
      </c>
      <c r="K221" s="10">
        <f>(K220*20+testdata4[[#This Row],[TR]])/21</f>
        <v>1.222837864741356</v>
      </c>
      <c r="L221" s="1">
        <f>testdata4[[#This Row],[close]]+Multiplier*testdata4[[#This Row],[ATR]]</f>
        <v>250.62851359422407</v>
      </c>
      <c r="M221" s="1">
        <f>testdata4[[#This Row],[close]]-Multiplier*testdata4[[#This Row],[ATR]]</f>
        <v>243.29148640577594</v>
      </c>
      <c r="N221" s="1">
        <f>IF(OR(testdata4[[#This Row],[UpperE]]&lt;N220,D220&gt;N220),testdata4[[#This Row],[UpperE]],N220)</f>
        <v>250.62851359422407</v>
      </c>
      <c r="O221" s="1">
        <f>IF(OR(testdata4[[#This Row],[LowerE]]&gt;O220,E220&lt;O220),testdata4[[#This Row],[LowerE]],O220)</f>
        <v>244.87766517301066</v>
      </c>
      <c r="P221" s="7">
        <f>IF(S220=N220,testdata4[[#This Row],[Upper]],testdata4[[#This Row],[Lower]])</f>
        <v>250.62851359422407</v>
      </c>
      <c r="Q221" s="7">
        <f>IF(testdata4[[#This Row],[AtrStop]]=testdata4[[#This Row],[Upper]],testdata4[[#This Row],[Upper]],NA())</f>
        <v>250.62851359422407</v>
      </c>
      <c r="R221" s="7" t="e">
        <f>IF(testdata4[[#This Row],[AtrStop]]=testdata4[[#This Row],[Lower]],testdata4[[#This Row],[Lower]],NA())</f>
        <v>#N/A</v>
      </c>
      <c r="S221" s="19">
        <f>IF(testdata4[[#This Row],[low]]&lt;=testdata4[[#This Row],[STpot]],testdata4[[#This Row],[Upper]],testdata4[[#This Row],[Lower]])</f>
        <v>250.62851359422407</v>
      </c>
      <c r="U221" s="2"/>
      <c r="V221" s="7"/>
      <c r="W221" s="7"/>
      <c r="X221" s="19"/>
      <c r="Y221" t="str">
        <f t="shared" si="3"/>
        <v>ERR</v>
      </c>
    </row>
    <row r="222" spans="1:25" x14ac:dyDescent="0.25">
      <c r="A222" s="5">
        <v>220</v>
      </c>
      <c r="B222" s="2">
        <v>43054</v>
      </c>
      <c r="C222" s="1">
        <v>245.9</v>
      </c>
      <c r="D222" s="1">
        <v>246.48</v>
      </c>
      <c r="E222" s="1">
        <v>244.95</v>
      </c>
      <c r="F222" s="1">
        <v>245.73</v>
      </c>
      <c r="G222" s="1">
        <f>testdata4[[#This Row],[high]]-testdata4[[#This Row],[low]]</f>
        <v>1.5300000000000011</v>
      </c>
      <c r="H222" s="1">
        <f>ABS(testdata4[[#This Row],[high]]-F221)</f>
        <v>0.48000000000001819</v>
      </c>
      <c r="I222" s="1">
        <f>ABS(testdata4[[#This Row],[low]]-F221)</f>
        <v>2.0100000000000193</v>
      </c>
      <c r="J222" s="1">
        <f>MAX(testdata4[[#This Row],[H-L]:[|L-pC|]])</f>
        <v>2.0100000000000193</v>
      </c>
      <c r="K222" s="10">
        <f>(K221*20+testdata4[[#This Row],[TR]])/21</f>
        <v>1.2603217759441496</v>
      </c>
      <c r="L222" s="1">
        <f>testdata4[[#This Row],[close]]+Multiplier*testdata4[[#This Row],[ATR]]</f>
        <v>249.51096532783245</v>
      </c>
      <c r="M222" s="1">
        <f>testdata4[[#This Row],[close]]-Multiplier*testdata4[[#This Row],[ATR]]</f>
        <v>241.94903467216753</v>
      </c>
      <c r="N222" s="1">
        <f>IF(OR(testdata4[[#This Row],[UpperE]]&lt;N221,D221&gt;N221),testdata4[[#This Row],[UpperE]],N221)</f>
        <v>249.51096532783245</v>
      </c>
      <c r="O222" s="1">
        <f>IF(OR(testdata4[[#This Row],[LowerE]]&gt;O221,E221&lt;O221),testdata4[[#This Row],[LowerE]],O221)</f>
        <v>244.87766517301066</v>
      </c>
      <c r="P222" s="7">
        <f>IF(S221=N221,testdata4[[#This Row],[Upper]],testdata4[[#This Row],[Lower]])</f>
        <v>249.51096532783245</v>
      </c>
      <c r="Q222" s="7">
        <f>IF(testdata4[[#This Row],[AtrStop]]=testdata4[[#This Row],[Upper]],testdata4[[#This Row],[Upper]],NA())</f>
        <v>249.51096532783245</v>
      </c>
      <c r="R222" s="7" t="e">
        <f>IF(testdata4[[#This Row],[AtrStop]]=testdata4[[#This Row],[Lower]],testdata4[[#This Row],[Lower]],NA())</f>
        <v>#N/A</v>
      </c>
      <c r="S222" s="19">
        <f>IF(testdata4[[#This Row],[low]]&lt;=testdata4[[#This Row],[STpot]],testdata4[[#This Row],[Upper]],testdata4[[#This Row],[Lower]])</f>
        <v>249.51096532783245</v>
      </c>
      <c r="U222" s="2"/>
      <c r="V222" s="7"/>
      <c r="W222" s="7"/>
      <c r="X222" s="19"/>
      <c r="Y222" t="str">
        <f t="shared" si="3"/>
        <v>ERR</v>
      </c>
    </row>
    <row r="223" spans="1:25" x14ac:dyDescent="0.25">
      <c r="A223" s="5">
        <v>221</v>
      </c>
      <c r="B223" s="2">
        <v>43055</v>
      </c>
      <c r="C223" s="1">
        <v>246.76</v>
      </c>
      <c r="D223" s="1">
        <v>248.22</v>
      </c>
      <c r="E223" s="1">
        <v>246.72</v>
      </c>
      <c r="F223" s="1">
        <v>247.82</v>
      </c>
      <c r="G223" s="1">
        <f>testdata4[[#This Row],[high]]-testdata4[[#This Row],[low]]</f>
        <v>1.5</v>
      </c>
      <c r="H223" s="1">
        <f>ABS(testdata4[[#This Row],[high]]-F222)</f>
        <v>2.4900000000000091</v>
      </c>
      <c r="I223" s="1">
        <f>ABS(testdata4[[#This Row],[low]]-F222)</f>
        <v>0.99000000000000909</v>
      </c>
      <c r="J223" s="1">
        <f>MAX(testdata4[[#This Row],[H-L]:[|L-pC|]])</f>
        <v>2.4900000000000091</v>
      </c>
      <c r="K223" s="10">
        <f>(K222*20+testdata4[[#This Row],[TR]])/21</f>
        <v>1.3188778818515714</v>
      </c>
      <c r="L223" s="1">
        <f>testdata4[[#This Row],[close]]+Multiplier*testdata4[[#This Row],[ATR]]</f>
        <v>251.77663364555471</v>
      </c>
      <c r="M223" s="1">
        <f>testdata4[[#This Row],[close]]-Multiplier*testdata4[[#This Row],[ATR]]</f>
        <v>243.86336635444528</v>
      </c>
      <c r="N223" s="1">
        <f>IF(OR(testdata4[[#This Row],[UpperE]]&lt;N222,D222&gt;N222),testdata4[[#This Row],[UpperE]],N222)</f>
        <v>249.51096532783245</v>
      </c>
      <c r="O223" s="1">
        <f>IF(OR(testdata4[[#This Row],[LowerE]]&gt;O222,E222&lt;O222),testdata4[[#This Row],[LowerE]],O222)</f>
        <v>244.87766517301066</v>
      </c>
      <c r="P223" s="7">
        <f>IF(S222=N222,testdata4[[#This Row],[Upper]],testdata4[[#This Row],[Lower]])</f>
        <v>249.51096532783245</v>
      </c>
      <c r="Q223" s="7">
        <f>IF(testdata4[[#This Row],[AtrStop]]=testdata4[[#This Row],[Upper]],testdata4[[#This Row],[Upper]],NA())</f>
        <v>249.51096532783245</v>
      </c>
      <c r="R223" s="7" t="e">
        <f>IF(testdata4[[#This Row],[AtrStop]]=testdata4[[#This Row],[Lower]],testdata4[[#This Row],[Lower]],NA())</f>
        <v>#N/A</v>
      </c>
      <c r="S223" s="19">
        <f>IF(testdata4[[#This Row],[low]]&lt;=testdata4[[#This Row],[STpot]],testdata4[[#This Row],[Upper]],testdata4[[#This Row],[Lower]])</f>
        <v>249.51096532783245</v>
      </c>
      <c r="U223" s="2"/>
      <c r="V223" s="7"/>
      <c r="W223" s="7"/>
      <c r="X223" s="19"/>
      <c r="Y223" t="str">
        <f t="shared" si="3"/>
        <v>ERR</v>
      </c>
    </row>
    <row r="224" spans="1:25" x14ac:dyDescent="0.25">
      <c r="A224" s="5">
        <v>222</v>
      </c>
      <c r="B224" s="2">
        <v>43056</v>
      </c>
      <c r="C224" s="1">
        <v>247.43</v>
      </c>
      <c r="D224" s="1">
        <v>247.79</v>
      </c>
      <c r="E224" s="1">
        <v>247</v>
      </c>
      <c r="F224" s="1">
        <v>247.09</v>
      </c>
      <c r="G224" s="1">
        <f>testdata4[[#This Row],[high]]-testdata4[[#This Row],[low]]</f>
        <v>0.78999999999999204</v>
      </c>
      <c r="H224" s="1">
        <f>ABS(testdata4[[#This Row],[high]]-F223)</f>
        <v>3.0000000000001137E-2</v>
      </c>
      <c r="I224" s="1">
        <f>ABS(testdata4[[#This Row],[low]]-F223)</f>
        <v>0.81999999999999318</v>
      </c>
      <c r="J224" s="1">
        <f>MAX(testdata4[[#This Row],[H-L]:[|L-pC|]])</f>
        <v>0.81999999999999318</v>
      </c>
      <c r="K224" s="10">
        <f>(K223*20+testdata4[[#This Row],[TR]])/21</f>
        <v>1.2951217922395917</v>
      </c>
      <c r="L224" s="1">
        <f>testdata4[[#This Row],[close]]+Multiplier*testdata4[[#This Row],[ATR]]</f>
        <v>250.97536537671877</v>
      </c>
      <c r="M224" s="1">
        <f>testdata4[[#This Row],[close]]-Multiplier*testdata4[[#This Row],[ATR]]</f>
        <v>243.20463462328124</v>
      </c>
      <c r="N224" s="1">
        <f>IF(OR(testdata4[[#This Row],[UpperE]]&lt;N223,D223&gt;N223),testdata4[[#This Row],[UpperE]],N223)</f>
        <v>249.51096532783245</v>
      </c>
      <c r="O224" s="1">
        <f>IF(OR(testdata4[[#This Row],[LowerE]]&gt;O223,E223&lt;O223),testdata4[[#This Row],[LowerE]],O223)</f>
        <v>244.87766517301066</v>
      </c>
      <c r="P224" s="7">
        <f>IF(S223=N223,testdata4[[#This Row],[Upper]],testdata4[[#This Row],[Lower]])</f>
        <v>249.51096532783245</v>
      </c>
      <c r="Q224" s="7">
        <f>IF(testdata4[[#This Row],[AtrStop]]=testdata4[[#This Row],[Upper]],testdata4[[#This Row],[Upper]],NA())</f>
        <v>249.51096532783245</v>
      </c>
      <c r="R224" s="7" t="e">
        <f>IF(testdata4[[#This Row],[AtrStop]]=testdata4[[#This Row],[Lower]],testdata4[[#This Row],[Lower]],NA())</f>
        <v>#N/A</v>
      </c>
      <c r="S224" s="19">
        <f>IF(testdata4[[#This Row],[low]]&lt;=testdata4[[#This Row],[STpot]],testdata4[[#This Row],[Upper]],testdata4[[#This Row],[Lower]])</f>
        <v>249.51096532783245</v>
      </c>
      <c r="U224" s="2"/>
      <c r="V224" s="7"/>
      <c r="W224" s="7"/>
      <c r="X224" s="19"/>
      <c r="Y224" t="str">
        <f t="shared" si="3"/>
        <v>ERR</v>
      </c>
    </row>
    <row r="225" spans="1:25" x14ac:dyDescent="0.25">
      <c r="A225" s="5">
        <v>223</v>
      </c>
      <c r="B225" s="2">
        <v>43059</v>
      </c>
      <c r="C225" s="1">
        <v>247.36</v>
      </c>
      <c r="D225" s="1">
        <v>247.73</v>
      </c>
      <c r="E225" s="1">
        <v>247.09</v>
      </c>
      <c r="F225" s="1">
        <v>247.51</v>
      </c>
      <c r="G225" s="1">
        <f>testdata4[[#This Row],[high]]-testdata4[[#This Row],[low]]</f>
        <v>0.63999999999998636</v>
      </c>
      <c r="H225" s="1">
        <f>ABS(testdata4[[#This Row],[high]]-F224)</f>
        <v>0.63999999999998636</v>
      </c>
      <c r="I225" s="1">
        <f>ABS(testdata4[[#This Row],[low]]-F224)</f>
        <v>0</v>
      </c>
      <c r="J225" s="1">
        <f>MAX(testdata4[[#This Row],[H-L]:[|L-pC|]])</f>
        <v>0.63999999999998636</v>
      </c>
      <c r="K225" s="10">
        <f>(K224*20+testdata4[[#This Row],[TR]])/21</f>
        <v>1.263925516418658</v>
      </c>
      <c r="L225" s="1">
        <f>testdata4[[#This Row],[close]]+Multiplier*testdata4[[#This Row],[ATR]]</f>
        <v>251.30177654925598</v>
      </c>
      <c r="M225" s="1">
        <f>testdata4[[#This Row],[close]]-Multiplier*testdata4[[#This Row],[ATR]]</f>
        <v>243.71822345074401</v>
      </c>
      <c r="N225" s="1">
        <f>IF(OR(testdata4[[#This Row],[UpperE]]&lt;N224,D224&gt;N224),testdata4[[#This Row],[UpperE]],N224)</f>
        <v>249.51096532783245</v>
      </c>
      <c r="O225" s="1">
        <f>IF(OR(testdata4[[#This Row],[LowerE]]&gt;O224,E224&lt;O224),testdata4[[#This Row],[LowerE]],O224)</f>
        <v>244.87766517301066</v>
      </c>
      <c r="P225" s="7">
        <f>IF(S224=N224,testdata4[[#This Row],[Upper]],testdata4[[#This Row],[Lower]])</f>
        <v>249.51096532783245</v>
      </c>
      <c r="Q225" s="7">
        <f>IF(testdata4[[#This Row],[AtrStop]]=testdata4[[#This Row],[Upper]],testdata4[[#This Row],[Upper]],NA())</f>
        <v>249.51096532783245</v>
      </c>
      <c r="R225" s="7" t="e">
        <f>IF(testdata4[[#This Row],[AtrStop]]=testdata4[[#This Row],[Lower]],testdata4[[#This Row],[Lower]],NA())</f>
        <v>#N/A</v>
      </c>
      <c r="S225" s="19">
        <f>IF(testdata4[[#This Row],[low]]&lt;=testdata4[[#This Row],[STpot]],testdata4[[#This Row],[Upper]],testdata4[[#This Row],[Lower]])</f>
        <v>249.51096532783245</v>
      </c>
      <c r="U225" s="2"/>
      <c r="V225" s="7"/>
      <c r="W225" s="7"/>
      <c r="X225" s="19"/>
      <c r="Y225" t="str">
        <f t="shared" si="3"/>
        <v>ERR</v>
      </c>
    </row>
    <row r="226" spans="1:25" x14ac:dyDescent="0.25">
      <c r="A226" s="5">
        <v>224</v>
      </c>
      <c r="B226" s="2">
        <v>43060</v>
      </c>
      <c r="C226" s="1">
        <v>248.35</v>
      </c>
      <c r="D226" s="1">
        <v>249.33</v>
      </c>
      <c r="E226" s="1">
        <v>247.47</v>
      </c>
      <c r="F226" s="1">
        <v>249.13</v>
      </c>
      <c r="G226" s="1">
        <f>testdata4[[#This Row],[high]]-testdata4[[#This Row],[low]]</f>
        <v>1.8600000000000136</v>
      </c>
      <c r="H226" s="1">
        <f>ABS(testdata4[[#This Row],[high]]-F225)</f>
        <v>1.8200000000000216</v>
      </c>
      <c r="I226" s="1">
        <f>ABS(testdata4[[#This Row],[low]]-F225)</f>
        <v>3.9999999999992042E-2</v>
      </c>
      <c r="J226" s="1">
        <f>MAX(testdata4[[#This Row],[H-L]:[|L-pC|]])</f>
        <v>1.8600000000000136</v>
      </c>
      <c r="K226" s="10">
        <f>(K225*20+testdata4[[#This Row],[TR]])/21</f>
        <v>1.2923100156368177</v>
      </c>
      <c r="L226" s="1">
        <f>testdata4[[#This Row],[close]]+Multiplier*testdata4[[#This Row],[ATR]]</f>
        <v>253.00693004691044</v>
      </c>
      <c r="M226" s="1">
        <f>testdata4[[#This Row],[close]]-Multiplier*testdata4[[#This Row],[ATR]]</f>
        <v>245.25306995308955</v>
      </c>
      <c r="N226" s="1">
        <f>IF(OR(testdata4[[#This Row],[UpperE]]&lt;N225,D225&gt;N225),testdata4[[#This Row],[UpperE]],N225)</f>
        <v>249.51096532783245</v>
      </c>
      <c r="O226" s="1">
        <f>IF(OR(testdata4[[#This Row],[LowerE]]&gt;O225,E225&lt;O225),testdata4[[#This Row],[LowerE]],O225)</f>
        <v>245.25306995308955</v>
      </c>
      <c r="P226" s="7">
        <f>IF(S225=N225,testdata4[[#This Row],[Upper]],testdata4[[#This Row],[Lower]])</f>
        <v>249.51096532783245</v>
      </c>
      <c r="Q226" s="7">
        <f>IF(testdata4[[#This Row],[AtrStop]]=testdata4[[#This Row],[Upper]],testdata4[[#This Row],[Upper]],NA())</f>
        <v>249.51096532783245</v>
      </c>
      <c r="R226" s="7" t="e">
        <f>IF(testdata4[[#This Row],[AtrStop]]=testdata4[[#This Row],[Lower]],testdata4[[#This Row],[Lower]],NA())</f>
        <v>#N/A</v>
      </c>
      <c r="S226" s="19">
        <f>IF(testdata4[[#This Row],[low]]&lt;=testdata4[[#This Row],[STpot]],testdata4[[#This Row],[Upper]],testdata4[[#This Row],[Lower]])</f>
        <v>249.51096532783245</v>
      </c>
      <c r="U226" s="2"/>
      <c r="V226" s="7"/>
      <c r="W226" s="7"/>
      <c r="X226" s="19"/>
      <c r="Y226" t="str">
        <f t="shared" si="3"/>
        <v>ERR</v>
      </c>
    </row>
    <row r="227" spans="1:25" x14ac:dyDescent="0.25">
      <c r="A227" s="5">
        <v>225</v>
      </c>
      <c r="B227" s="2">
        <v>43061</v>
      </c>
      <c r="C227" s="1">
        <v>249.14</v>
      </c>
      <c r="D227" s="1">
        <v>249.28</v>
      </c>
      <c r="E227" s="1">
        <v>248.73</v>
      </c>
      <c r="F227" s="1">
        <v>248.91</v>
      </c>
      <c r="G227" s="1">
        <f>testdata4[[#This Row],[high]]-testdata4[[#This Row],[low]]</f>
        <v>0.55000000000001137</v>
      </c>
      <c r="H227" s="1">
        <f>ABS(testdata4[[#This Row],[high]]-F226)</f>
        <v>0.15000000000000568</v>
      </c>
      <c r="I227" s="1">
        <f>ABS(testdata4[[#This Row],[low]]-F226)</f>
        <v>0.40000000000000568</v>
      </c>
      <c r="J227" s="1">
        <f>MAX(testdata4[[#This Row],[H-L]:[|L-pC|]])</f>
        <v>0.55000000000001137</v>
      </c>
      <c r="K227" s="10">
        <f>(K226*20+testdata4[[#This Row],[TR]])/21</f>
        <v>1.2569619196541126</v>
      </c>
      <c r="L227" s="1">
        <f>testdata4[[#This Row],[close]]+Multiplier*testdata4[[#This Row],[ATR]]</f>
        <v>252.68088575896235</v>
      </c>
      <c r="M227" s="1">
        <f>testdata4[[#This Row],[close]]-Multiplier*testdata4[[#This Row],[ATR]]</f>
        <v>245.13911424103765</v>
      </c>
      <c r="N227" s="1">
        <f>IF(OR(testdata4[[#This Row],[UpperE]]&lt;N226,D226&gt;N226),testdata4[[#This Row],[UpperE]],N226)</f>
        <v>249.51096532783245</v>
      </c>
      <c r="O227" s="1">
        <f>IF(OR(testdata4[[#This Row],[LowerE]]&gt;O226,E226&lt;O226),testdata4[[#This Row],[LowerE]],O226)</f>
        <v>245.25306995308955</v>
      </c>
      <c r="P227" s="7">
        <f>IF(S226=N226,testdata4[[#This Row],[Upper]],testdata4[[#This Row],[Lower]])</f>
        <v>249.51096532783245</v>
      </c>
      <c r="Q227" s="7">
        <f>IF(testdata4[[#This Row],[AtrStop]]=testdata4[[#This Row],[Upper]],testdata4[[#This Row],[Upper]],NA())</f>
        <v>249.51096532783245</v>
      </c>
      <c r="R227" s="7" t="e">
        <f>IF(testdata4[[#This Row],[AtrStop]]=testdata4[[#This Row],[Lower]],testdata4[[#This Row],[Lower]],NA())</f>
        <v>#N/A</v>
      </c>
      <c r="S227" s="19">
        <f>IF(testdata4[[#This Row],[low]]&lt;=testdata4[[#This Row],[STpot]],testdata4[[#This Row],[Upper]],testdata4[[#This Row],[Lower]])</f>
        <v>249.51096532783245</v>
      </c>
      <c r="U227" s="2"/>
      <c r="V227" s="7"/>
      <c r="W227" s="7"/>
      <c r="X227" s="19"/>
      <c r="Y227" t="str">
        <f t="shared" si="3"/>
        <v>ERR</v>
      </c>
    </row>
    <row r="228" spans="1:25" x14ac:dyDescent="0.25">
      <c r="A228" s="5">
        <v>226</v>
      </c>
      <c r="B228" s="2">
        <v>43063</v>
      </c>
      <c r="C228" s="1">
        <v>249.45</v>
      </c>
      <c r="D228" s="1">
        <v>249.6</v>
      </c>
      <c r="E228" s="1">
        <v>249.29</v>
      </c>
      <c r="F228" s="1">
        <v>249.48</v>
      </c>
      <c r="G228" s="1">
        <f>testdata4[[#This Row],[high]]-testdata4[[#This Row],[low]]</f>
        <v>0.31000000000000227</v>
      </c>
      <c r="H228" s="1">
        <f>ABS(testdata4[[#This Row],[high]]-F227)</f>
        <v>0.68999999999999773</v>
      </c>
      <c r="I228" s="1">
        <f>ABS(testdata4[[#This Row],[low]]-F227)</f>
        <v>0.37999999999999545</v>
      </c>
      <c r="J228" s="1">
        <f>MAX(testdata4[[#This Row],[H-L]:[|L-pC|]])</f>
        <v>0.68999999999999773</v>
      </c>
      <c r="K228" s="10">
        <f>(K227*20+testdata4[[#This Row],[TR]])/21</f>
        <v>1.2299637330039166</v>
      </c>
      <c r="L228" s="1">
        <f>testdata4[[#This Row],[close]]+Multiplier*testdata4[[#This Row],[ATR]]</f>
        <v>253.16989119901174</v>
      </c>
      <c r="M228" s="1">
        <f>testdata4[[#This Row],[close]]-Multiplier*testdata4[[#This Row],[ATR]]</f>
        <v>245.79010880098824</v>
      </c>
      <c r="N228" s="1">
        <f>IF(OR(testdata4[[#This Row],[UpperE]]&lt;N227,D227&gt;N227),testdata4[[#This Row],[UpperE]],N227)</f>
        <v>249.51096532783245</v>
      </c>
      <c r="O228" s="1">
        <f>IF(OR(testdata4[[#This Row],[LowerE]]&gt;O227,E227&lt;O227),testdata4[[#This Row],[LowerE]],O227)</f>
        <v>245.79010880098824</v>
      </c>
      <c r="P228" s="7">
        <f>IF(S227=N227,testdata4[[#This Row],[Upper]],testdata4[[#This Row],[Lower]])</f>
        <v>249.51096532783245</v>
      </c>
      <c r="Q228" s="7">
        <f>IF(testdata4[[#This Row],[AtrStop]]=testdata4[[#This Row],[Upper]],testdata4[[#This Row],[Upper]],NA())</f>
        <v>249.51096532783245</v>
      </c>
      <c r="R228" s="7" t="e">
        <f>IF(testdata4[[#This Row],[AtrStop]]=testdata4[[#This Row],[Lower]],testdata4[[#This Row],[Lower]],NA())</f>
        <v>#N/A</v>
      </c>
      <c r="S228" s="19">
        <f>IF(testdata4[[#This Row],[low]]&lt;=testdata4[[#This Row],[STpot]],testdata4[[#This Row],[Upper]],testdata4[[#This Row],[Lower]])</f>
        <v>249.51096532783245</v>
      </c>
      <c r="U228" s="2"/>
      <c r="V228" s="7"/>
      <c r="W228" s="7"/>
      <c r="X228" s="19"/>
      <c r="Y228" t="str">
        <f t="shared" si="3"/>
        <v>ERR</v>
      </c>
    </row>
    <row r="229" spans="1:25" x14ac:dyDescent="0.25">
      <c r="A229" s="5">
        <v>227</v>
      </c>
      <c r="B229" s="2">
        <v>43066</v>
      </c>
      <c r="C229" s="1">
        <v>249.53</v>
      </c>
      <c r="D229" s="1">
        <v>249.86</v>
      </c>
      <c r="E229" s="1">
        <v>249.14</v>
      </c>
      <c r="F229" s="1">
        <v>249.36</v>
      </c>
      <c r="G229" s="1">
        <f>testdata4[[#This Row],[high]]-testdata4[[#This Row],[low]]</f>
        <v>0.72000000000002728</v>
      </c>
      <c r="H229" s="1">
        <f>ABS(testdata4[[#This Row],[high]]-F228)</f>
        <v>0.38000000000002387</v>
      </c>
      <c r="I229" s="1">
        <f>ABS(testdata4[[#This Row],[low]]-F228)</f>
        <v>0.34000000000000341</v>
      </c>
      <c r="J229" s="1">
        <f>MAX(testdata4[[#This Row],[H-L]:[|L-pC|]])</f>
        <v>0.72000000000002728</v>
      </c>
      <c r="K229" s="10">
        <f>(K228*20+testdata4[[#This Row],[TR]])/21</f>
        <v>1.2056797457180171</v>
      </c>
      <c r="L229" s="1">
        <f>testdata4[[#This Row],[close]]+Multiplier*testdata4[[#This Row],[ATR]]</f>
        <v>252.97703923715406</v>
      </c>
      <c r="M229" s="1">
        <f>testdata4[[#This Row],[close]]-Multiplier*testdata4[[#This Row],[ATR]]</f>
        <v>245.74296076284597</v>
      </c>
      <c r="N229" s="1">
        <f>IF(OR(testdata4[[#This Row],[UpperE]]&lt;N228,D228&gt;N228),testdata4[[#This Row],[UpperE]],N228)</f>
        <v>252.97703923715406</v>
      </c>
      <c r="O229" s="1">
        <f>IF(OR(testdata4[[#This Row],[LowerE]]&gt;O228,E228&lt;O228),testdata4[[#This Row],[LowerE]],O228)</f>
        <v>245.79010880098824</v>
      </c>
      <c r="P229" s="7">
        <f>IF(S228=N228,testdata4[[#This Row],[Upper]],testdata4[[#This Row],[Lower]])</f>
        <v>252.97703923715406</v>
      </c>
      <c r="Q229" s="7">
        <f>IF(testdata4[[#This Row],[AtrStop]]=testdata4[[#This Row],[Upper]],testdata4[[#This Row],[Upper]],NA())</f>
        <v>252.97703923715406</v>
      </c>
      <c r="R229" s="7" t="e">
        <f>IF(testdata4[[#This Row],[AtrStop]]=testdata4[[#This Row],[Lower]],testdata4[[#This Row],[Lower]],NA())</f>
        <v>#N/A</v>
      </c>
      <c r="S229" s="19">
        <f>IF(testdata4[[#This Row],[low]]&lt;=testdata4[[#This Row],[STpot]],testdata4[[#This Row],[Upper]],testdata4[[#This Row],[Lower]])</f>
        <v>252.97703923715406</v>
      </c>
      <c r="U229" s="2"/>
      <c r="V229" s="7"/>
      <c r="W229" s="7"/>
      <c r="X229" s="19"/>
      <c r="Y229" t="str">
        <f t="shared" si="3"/>
        <v>ERR</v>
      </c>
    </row>
    <row r="230" spans="1:25" x14ac:dyDescent="0.25">
      <c r="A230" s="5">
        <v>228</v>
      </c>
      <c r="B230" s="2">
        <v>43067</v>
      </c>
      <c r="C230" s="1">
        <v>249.87</v>
      </c>
      <c r="D230" s="1">
        <v>251.92</v>
      </c>
      <c r="E230" s="1">
        <v>249.77</v>
      </c>
      <c r="F230" s="1">
        <v>251.89</v>
      </c>
      <c r="G230" s="1">
        <f>testdata4[[#This Row],[high]]-testdata4[[#This Row],[low]]</f>
        <v>2.1499999999999773</v>
      </c>
      <c r="H230" s="1">
        <f>ABS(testdata4[[#This Row],[high]]-F229)</f>
        <v>2.5599999999999739</v>
      </c>
      <c r="I230" s="1">
        <f>ABS(testdata4[[#This Row],[low]]-F229)</f>
        <v>0.40999999999999659</v>
      </c>
      <c r="J230" s="1">
        <f>MAX(testdata4[[#This Row],[H-L]:[|L-pC|]])</f>
        <v>2.5599999999999739</v>
      </c>
      <c r="K230" s="10">
        <f>(K229*20+testdata4[[#This Row],[TR]])/21</f>
        <v>1.2701711863981102</v>
      </c>
      <c r="L230" s="1">
        <f>testdata4[[#This Row],[close]]+Multiplier*testdata4[[#This Row],[ATR]]</f>
        <v>255.70051355919432</v>
      </c>
      <c r="M230" s="1">
        <f>testdata4[[#This Row],[close]]-Multiplier*testdata4[[#This Row],[ATR]]</f>
        <v>248.07948644080565</v>
      </c>
      <c r="N230" s="1">
        <f>IF(OR(testdata4[[#This Row],[UpperE]]&lt;N229,D229&gt;N229),testdata4[[#This Row],[UpperE]],N229)</f>
        <v>252.97703923715406</v>
      </c>
      <c r="O230" s="1">
        <f>IF(OR(testdata4[[#This Row],[LowerE]]&gt;O229,E229&lt;O229),testdata4[[#This Row],[LowerE]],O229)</f>
        <v>248.07948644080565</v>
      </c>
      <c r="P230" s="7">
        <f>IF(S229=N229,testdata4[[#This Row],[Upper]],testdata4[[#This Row],[Lower]])</f>
        <v>252.97703923715406</v>
      </c>
      <c r="Q230" s="7">
        <f>IF(testdata4[[#This Row],[AtrStop]]=testdata4[[#This Row],[Upper]],testdata4[[#This Row],[Upper]],NA())</f>
        <v>252.97703923715406</v>
      </c>
      <c r="R230" s="7" t="e">
        <f>IF(testdata4[[#This Row],[AtrStop]]=testdata4[[#This Row],[Lower]],testdata4[[#This Row],[Lower]],NA())</f>
        <v>#N/A</v>
      </c>
      <c r="S230" s="19">
        <f>IF(testdata4[[#This Row],[low]]&lt;=testdata4[[#This Row],[STpot]],testdata4[[#This Row],[Upper]],testdata4[[#This Row],[Lower]])</f>
        <v>252.97703923715406</v>
      </c>
      <c r="U230" s="2"/>
      <c r="V230" s="7"/>
      <c r="W230" s="7"/>
      <c r="X230" s="19"/>
      <c r="Y230" t="str">
        <f t="shared" si="3"/>
        <v>ERR</v>
      </c>
    </row>
    <row r="231" spans="1:25" x14ac:dyDescent="0.25">
      <c r="A231" s="5">
        <v>229</v>
      </c>
      <c r="B231" s="2">
        <v>43068</v>
      </c>
      <c r="C231" s="1">
        <v>252.03</v>
      </c>
      <c r="D231" s="1">
        <v>252.62</v>
      </c>
      <c r="E231" s="1">
        <v>251.25</v>
      </c>
      <c r="F231" s="1">
        <v>251.74</v>
      </c>
      <c r="G231" s="1">
        <f>testdata4[[#This Row],[high]]-testdata4[[#This Row],[low]]</f>
        <v>1.3700000000000045</v>
      </c>
      <c r="H231" s="1">
        <f>ABS(testdata4[[#This Row],[high]]-F230)</f>
        <v>0.73000000000001819</v>
      </c>
      <c r="I231" s="1">
        <f>ABS(testdata4[[#This Row],[low]]-F230)</f>
        <v>0.63999999999998636</v>
      </c>
      <c r="J231" s="1">
        <f>MAX(testdata4[[#This Row],[H-L]:[|L-pC|]])</f>
        <v>1.3700000000000045</v>
      </c>
      <c r="K231" s="10">
        <f>(K230*20+testdata4[[#This Row],[TR]])/21</f>
        <v>1.2749249394267719</v>
      </c>
      <c r="L231" s="1">
        <f>testdata4[[#This Row],[close]]+Multiplier*testdata4[[#This Row],[ATR]]</f>
        <v>255.56477481828031</v>
      </c>
      <c r="M231" s="1">
        <f>testdata4[[#This Row],[close]]-Multiplier*testdata4[[#This Row],[ATR]]</f>
        <v>247.91522518171971</v>
      </c>
      <c r="N231" s="1">
        <f>IF(OR(testdata4[[#This Row],[UpperE]]&lt;N230,D230&gt;N230),testdata4[[#This Row],[UpperE]],N230)</f>
        <v>252.97703923715406</v>
      </c>
      <c r="O231" s="1">
        <f>IF(OR(testdata4[[#This Row],[LowerE]]&gt;O230,E230&lt;O230),testdata4[[#This Row],[LowerE]],O230)</f>
        <v>248.07948644080565</v>
      </c>
      <c r="P231" s="7">
        <f>IF(S230=N230,testdata4[[#This Row],[Upper]],testdata4[[#This Row],[Lower]])</f>
        <v>252.97703923715406</v>
      </c>
      <c r="Q231" s="7">
        <f>IF(testdata4[[#This Row],[AtrStop]]=testdata4[[#This Row],[Upper]],testdata4[[#This Row],[Upper]],NA())</f>
        <v>252.97703923715406</v>
      </c>
      <c r="R231" s="7" t="e">
        <f>IF(testdata4[[#This Row],[AtrStop]]=testdata4[[#This Row],[Lower]],testdata4[[#This Row],[Lower]],NA())</f>
        <v>#N/A</v>
      </c>
      <c r="S231" s="19">
        <f>IF(testdata4[[#This Row],[low]]&lt;=testdata4[[#This Row],[STpot]],testdata4[[#This Row],[Upper]],testdata4[[#This Row],[Lower]])</f>
        <v>252.97703923715406</v>
      </c>
      <c r="U231" s="2"/>
      <c r="V231" s="7"/>
      <c r="W231" s="7"/>
      <c r="X231" s="19"/>
      <c r="Y231" t="str">
        <f t="shared" si="3"/>
        <v>ERR</v>
      </c>
    </row>
    <row r="232" spans="1:25" x14ac:dyDescent="0.25">
      <c r="A232" s="5">
        <v>230</v>
      </c>
      <c r="B232" s="2">
        <v>43069</v>
      </c>
      <c r="C232" s="1">
        <v>252.74</v>
      </c>
      <c r="D232" s="1">
        <v>254.94</v>
      </c>
      <c r="E232" s="1">
        <v>252.66</v>
      </c>
      <c r="F232" s="1">
        <v>253.94</v>
      </c>
      <c r="G232" s="1">
        <f>testdata4[[#This Row],[high]]-testdata4[[#This Row],[low]]</f>
        <v>2.2800000000000011</v>
      </c>
      <c r="H232" s="1">
        <f>ABS(testdata4[[#This Row],[high]]-F231)</f>
        <v>3.1999999999999886</v>
      </c>
      <c r="I232" s="1">
        <f>ABS(testdata4[[#This Row],[low]]-F231)</f>
        <v>0.91999999999998749</v>
      </c>
      <c r="J232" s="1">
        <f>MAX(testdata4[[#This Row],[H-L]:[|L-pC|]])</f>
        <v>3.1999999999999886</v>
      </c>
      <c r="K232" s="10">
        <f>(K231*20+testdata4[[#This Row],[TR]])/21</f>
        <v>1.3665951804064487</v>
      </c>
      <c r="L232" s="1">
        <f>testdata4[[#This Row],[close]]+Multiplier*testdata4[[#This Row],[ATR]]</f>
        <v>258.03978554121932</v>
      </c>
      <c r="M232" s="1">
        <f>testdata4[[#This Row],[close]]-Multiplier*testdata4[[#This Row],[ATR]]</f>
        <v>249.84021445878065</v>
      </c>
      <c r="N232" s="1">
        <f>IF(OR(testdata4[[#This Row],[UpperE]]&lt;N231,D231&gt;N231),testdata4[[#This Row],[UpperE]],N231)</f>
        <v>252.97703923715406</v>
      </c>
      <c r="O232" s="1">
        <f>IF(OR(testdata4[[#This Row],[LowerE]]&gt;O231,E231&lt;O231),testdata4[[#This Row],[LowerE]],O231)</f>
        <v>249.84021445878065</v>
      </c>
      <c r="P232" s="7">
        <f>IF(S231=N231,testdata4[[#This Row],[Upper]],testdata4[[#This Row],[Lower]])</f>
        <v>252.97703923715406</v>
      </c>
      <c r="Q232" s="7">
        <f>IF(testdata4[[#This Row],[AtrStop]]=testdata4[[#This Row],[Upper]],testdata4[[#This Row],[Upper]],NA())</f>
        <v>252.97703923715406</v>
      </c>
      <c r="R232" s="7" t="e">
        <f>IF(testdata4[[#This Row],[AtrStop]]=testdata4[[#This Row],[Lower]],testdata4[[#This Row],[Lower]],NA())</f>
        <v>#N/A</v>
      </c>
      <c r="S232" s="19">
        <f>IF(testdata4[[#This Row],[low]]&lt;=testdata4[[#This Row],[STpot]],testdata4[[#This Row],[Upper]],testdata4[[#This Row],[Lower]])</f>
        <v>252.97703923715406</v>
      </c>
      <c r="U232" s="2"/>
      <c r="V232" s="7"/>
      <c r="W232" s="7"/>
      <c r="X232" s="19"/>
      <c r="Y232" t="str">
        <f t="shared" si="3"/>
        <v>ERR</v>
      </c>
    </row>
    <row r="233" spans="1:25" x14ac:dyDescent="0.25">
      <c r="A233" s="5">
        <v>231</v>
      </c>
      <c r="B233" s="2">
        <v>43070</v>
      </c>
      <c r="C233" s="1">
        <v>253.7</v>
      </c>
      <c r="D233" s="1">
        <v>254.23</v>
      </c>
      <c r="E233" s="1">
        <v>249.87</v>
      </c>
      <c r="F233" s="1">
        <v>253.41</v>
      </c>
      <c r="G233" s="1">
        <f>testdata4[[#This Row],[high]]-testdata4[[#This Row],[low]]</f>
        <v>4.3599999999999852</v>
      </c>
      <c r="H233" s="1">
        <f>ABS(testdata4[[#This Row],[high]]-F232)</f>
        <v>0.28999999999999204</v>
      </c>
      <c r="I233" s="1">
        <f>ABS(testdata4[[#This Row],[low]]-F232)</f>
        <v>4.0699999999999932</v>
      </c>
      <c r="J233" s="1">
        <f>MAX(testdata4[[#This Row],[H-L]:[|L-pC|]])</f>
        <v>4.3599999999999852</v>
      </c>
      <c r="K233" s="10">
        <f>(K232*20+testdata4[[#This Row],[TR]])/21</f>
        <v>1.5091382670537601</v>
      </c>
      <c r="L233" s="1">
        <f>testdata4[[#This Row],[close]]+Multiplier*testdata4[[#This Row],[ATR]]</f>
        <v>257.93741480116125</v>
      </c>
      <c r="M233" s="1">
        <f>testdata4[[#This Row],[close]]-Multiplier*testdata4[[#This Row],[ATR]]</f>
        <v>248.88258519883871</v>
      </c>
      <c r="N233" s="1">
        <f>IF(OR(testdata4[[#This Row],[UpperE]]&lt;N232,D232&gt;N232),testdata4[[#This Row],[UpperE]],N232)</f>
        <v>257.93741480116125</v>
      </c>
      <c r="O233" s="1">
        <f>IF(OR(testdata4[[#This Row],[LowerE]]&gt;O232,E232&lt;O232),testdata4[[#This Row],[LowerE]],O232)</f>
        <v>249.84021445878065</v>
      </c>
      <c r="P233" s="7">
        <f>IF(S232=N232,testdata4[[#This Row],[Upper]],testdata4[[#This Row],[Lower]])</f>
        <v>257.93741480116125</v>
      </c>
      <c r="Q233" s="7">
        <f>IF(testdata4[[#This Row],[AtrStop]]=testdata4[[#This Row],[Upper]],testdata4[[#This Row],[Upper]],NA())</f>
        <v>257.93741480116125</v>
      </c>
      <c r="R233" s="7" t="e">
        <f>IF(testdata4[[#This Row],[AtrStop]]=testdata4[[#This Row],[Lower]],testdata4[[#This Row],[Lower]],NA())</f>
        <v>#N/A</v>
      </c>
      <c r="S233" s="19">
        <f>IF(testdata4[[#This Row],[low]]&lt;=testdata4[[#This Row],[STpot]],testdata4[[#This Row],[Upper]],testdata4[[#This Row],[Lower]])</f>
        <v>257.93741480116125</v>
      </c>
      <c r="U233" s="2"/>
      <c r="V233" s="7"/>
      <c r="W233" s="7"/>
      <c r="X233" s="19"/>
      <c r="Y233" t="str">
        <f t="shared" si="3"/>
        <v>ERR</v>
      </c>
    </row>
    <row r="234" spans="1:25" x14ac:dyDescent="0.25">
      <c r="A234" s="5">
        <v>232</v>
      </c>
      <c r="B234" s="2">
        <v>43073</v>
      </c>
      <c r="C234" s="1">
        <v>255.19</v>
      </c>
      <c r="D234" s="1">
        <v>255.65</v>
      </c>
      <c r="E234" s="1">
        <v>253.05</v>
      </c>
      <c r="F234" s="1">
        <v>253.11</v>
      </c>
      <c r="G234" s="1">
        <f>testdata4[[#This Row],[high]]-testdata4[[#This Row],[low]]</f>
        <v>2.5999999999999943</v>
      </c>
      <c r="H234" s="1">
        <f>ABS(testdata4[[#This Row],[high]]-F233)</f>
        <v>2.2400000000000091</v>
      </c>
      <c r="I234" s="1">
        <f>ABS(testdata4[[#This Row],[low]]-F233)</f>
        <v>0.35999999999998522</v>
      </c>
      <c r="J234" s="1">
        <f>MAX(testdata4[[#This Row],[H-L]:[|L-pC|]])</f>
        <v>2.5999999999999943</v>
      </c>
      <c r="K234" s="10">
        <f>(K233*20+testdata4[[#This Row],[TR]])/21</f>
        <v>1.5610840638607237</v>
      </c>
      <c r="L234" s="1">
        <f>testdata4[[#This Row],[close]]+Multiplier*testdata4[[#This Row],[ATR]]</f>
        <v>257.79325219158221</v>
      </c>
      <c r="M234" s="1">
        <f>testdata4[[#This Row],[close]]-Multiplier*testdata4[[#This Row],[ATR]]</f>
        <v>248.42674780841784</v>
      </c>
      <c r="N234" s="1">
        <f>IF(OR(testdata4[[#This Row],[UpperE]]&lt;N233,D233&gt;N233),testdata4[[#This Row],[UpperE]],N233)</f>
        <v>257.79325219158221</v>
      </c>
      <c r="O234" s="1">
        <f>IF(OR(testdata4[[#This Row],[LowerE]]&gt;O233,E233&lt;O233),testdata4[[#This Row],[LowerE]],O233)</f>
        <v>249.84021445878065</v>
      </c>
      <c r="P234" s="7">
        <f>IF(S233=N233,testdata4[[#This Row],[Upper]],testdata4[[#This Row],[Lower]])</f>
        <v>257.79325219158221</v>
      </c>
      <c r="Q234" s="7">
        <f>IF(testdata4[[#This Row],[AtrStop]]=testdata4[[#This Row],[Upper]],testdata4[[#This Row],[Upper]],NA())</f>
        <v>257.79325219158221</v>
      </c>
      <c r="R234" s="7" t="e">
        <f>IF(testdata4[[#This Row],[AtrStop]]=testdata4[[#This Row],[Lower]],testdata4[[#This Row],[Lower]],NA())</f>
        <v>#N/A</v>
      </c>
      <c r="S234" s="19">
        <f>IF(testdata4[[#This Row],[low]]&lt;=testdata4[[#This Row],[STpot]],testdata4[[#This Row],[Upper]],testdata4[[#This Row],[Lower]])</f>
        <v>257.79325219158221</v>
      </c>
      <c r="U234" s="2"/>
      <c r="V234" s="7"/>
      <c r="W234" s="7"/>
      <c r="X234" s="19"/>
      <c r="Y234" t="str">
        <f t="shared" si="3"/>
        <v>ERR</v>
      </c>
    </row>
    <row r="235" spans="1:25" x14ac:dyDescent="0.25">
      <c r="A235" s="5">
        <v>233</v>
      </c>
      <c r="B235" s="2">
        <v>43074</v>
      </c>
      <c r="C235" s="1">
        <v>253.38</v>
      </c>
      <c r="D235" s="1">
        <v>254.07</v>
      </c>
      <c r="E235" s="1">
        <v>252.05</v>
      </c>
      <c r="F235" s="1">
        <v>252.2</v>
      </c>
      <c r="G235" s="1">
        <f>testdata4[[#This Row],[high]]-testdata4[[#This Row],[low]]</f>
        <v>2.0199999999999818</v>
      </c>
      <c r="H235" s="1">
        <f>ABS(testdata4[[#This Row],[high]]-F234)</f>
        <v>0.95999999999997954</v>
      </c>
      <c r="I235" s="1">
        <f>ABS(testdata4[[#This Row],[low]]-F234)</f>
        <v>1.0600000000000023</v>
      </c>
      <c r="J235" s="1">
        <f>MAX(testdata4[[#This Row],[H-L]:[|L-pC|]])</f>
        <v>2.0199999999999818</v>
      </c>
      <c r="K235" s="10">
        <f>(K234*20+testdata4[[#This Row],[TR]])/21</f>
        <v>1.5829372036768787</v>
      </c>
      <c r="L235" s="1">
        <f>testdata4[[#This Row],[close]]+Multiplier*testdata4[[#This Row],[ATR]]</f>
        <v>256.94881161103064</v>
      </c>
      <c r="M235" s="1">
        <f>testdata4[[#This Row],[close]]-Multiplier*testdata4[[#This Row],[ATR]]</f>
        <v>247.45118838896934</v>
      </c>
      <c r="N235" s="1">
        <f>IF(OR(testdata4[[#This Row],[UpperE]]&lt;N234,D234&gt;N234),testdata4[[#This Row],[UpperE]],N234)</f>
        <v>256.94881161103064</v>
      </c>
      <c r="O235" s="1">
        <f>IF(OR(testdata4[[#This Row],[LowerE]]&gt;O234,E234&lt;O234),testdata4[[#This Row],[LowerE]],O234)</f>
        <v>249.84021445878065</v>
      </c>
      <c r="P235" s="7">
        <f>IF(S234=N234,testdata4[[#This Row],[Upper]],testdata4[[#This Row],[Lower]])</f>
        <v>256.94881161103064</v>
      </c>
      <c r="Q235" s="7">
        <f>IF(testdata4[[#This Row],[AtrStop]]=testdata4[[#This Row],[Upper]],testdata4[[#This Row],[Upper]],NA())</f>
        <v>256.94881161103064</v>
      </c>
      <c r="R235" s="7" t="e">
        <f>IF(testdata4[[#This Row],[AtrStop]]=testdata4[[#This Row],[Lower]],testdata4[[#This Row],[Lower]],NA())</f>
        <v>#N/A</v>
      </c>
      <c r="S235" s="19">
        <f>IF(testdata4[[#This Row],[low]]&lt;=testdata4[[#This Row],[STpot]],testdata4[[#This Row],[Upper]],testdata4[[#This Row],[Lower]])</f>
        <v>256.94881161103064</v>
      </c>
      <c r="U235" s="2"/>
      <c r="V235" s="7"/>
      <c r="W235" s="7"/>
      <c r="X235" s="19"/>
      <c r="Y235" t="str">
        <f t="shared" si="3"/>
        <v>ERR</v>
      </c>
    </row>
    <row r="236" spans="1:25" x14ac:dyDescent="0.25">
      <c r="A236" s="5">
        <v>234</v>
      </c>
      <c r="B236" s="2">
        <v>43075</v>
      </c>
      <c r="C236" s="1">
        <v>251.89</v>
      </c>
      <c r="D236" s="1">
        <v>252.71</v>
      </c>
      <c r="E236" s="1">
        <v>251.74</v>
      </c>
      <c r="F236" s="1">
        <v>252.24</v>
      </c>
      <c r="G236" s="1">
        <f>testdata4[[#This Row],[high]]-testdata4[[#This Row],[low]]</f>
        <v>0.96999999999999886</v>
      </c>
      <c r="H236" s="1">
        <f>ABS(testdata4[[#This Row],[high]]-F235)</f>
        <v>0.51000000000001933</v>
      </c>
      <c r="I236" s="1">
        <f>ABS(testdata4[[#This Row],[low]]-F235)</f>
        <v>0.45999999999997954</v>
      </c>
      <c r="J236" s="1">
        <f>MAX(testdata4[[#This Row],[H-L]:[|L-pC|]])</f>
        <v>0.96999999999999886</v>
      </c>
      <c r="K236" s="10">
        <f>(K235*20+testdata4[[#This Row],[TR]])/21</f>
        <v>1.5537497177875035</v>
      </c>
      <c r="L236" s="1">
        <f>testdata4[[#This Row],[close]]+Multiplier*testdata4[[#This Row],[ATR]]</f>
        <v>256.90124915336253</v>
      </c>
      <c r="M236" s="1">
        <f>testdata4[[#This Row],[close]]-Multiplier*testdata4[[#This Row],[ATR]]</f>
        <v>247.57875084663749</v>
      </c>
      <c r="N236" s="1">
        <f>IF(OR(testdata4[[#This Row],[UpperE]]&lt;N235,D235&gt;N235),testdata4[[#This Row],[UpperE]],N235)</f>
        <v>256.90124915336253</v>
      </c>
      <c r="O236" s="1">
        <f>IF(OR(testdata4[[#This Row],[LowerE]]&gt;O235,E235&lt;O235),testdata4[[#This Row],[LowerE]],O235)</f>
        <v>249.84021445878065</v>
      </c>
      <c r="P236" s="7">
        <f>IF(S235=N235,testdata4[[#This Row],[Upper]],testdata4[[#This Row],[Lower]])</f>
        <v>256.90124915336253</v>
      </c>
      <c r="Q236" s="7">
        <f>IF(testdata4[[#This Row],[AtrStop]]=testdata4[[#This Row],[Upper]],testdata4[[#This Row],[Upper]],NA())</f>
        <v>256.90124915336253</v>
      </c>
      <c r="R236" s="7" t="e">
        <f>IF(testdata4[[#This Row],[AtrStop]]=testdata4[[#This Row],[Lower]],testdata4[[#This Row],[Lower]],NA())</f>
        <v>#N/A</v>
      </c>
      <c r="S236" s="19">
        <f>IF(testdata4[[#This Row],[low]]&lt;=testdata4[[#This Row],[STpot]],testdata4[[#This Row],[Upper]],testdata4[[#This Row],[Lower]])</f>
        <v>256.90124915336253</v>
      </c>
      <c r="U236" s="2"/>
      <c r="V236" s="7"/>
      <c r="W236" s="7"/>
      <c r="X236" s="19"/>
      <c r="Y236" t="str">
        <f t="shared" si="3"/>
        <v>ERR</v>
      </c>
    </row>
    <row r="237" spans="1:25" x14ac:dyDescent="0.25">
      <c r="A237" s="5">
        <v>235</v>
      </c>
      <c r="B237" s="2">
        <v>43076</v>
      </c>
      <c r="C237" s="1">
        <v>252.1</v>
      </c>
      <c r="D237" s="1">
        <v>253.38</v>
      </c>
      <c r="E237" s="1">
        <v>251.96</v>
      </c>
      <c r="F237" s="1">
        <v>253.04</v>
      </c>
      <c r="G237" s="1">
        <f>testdata4[[#This Row],[high]]-testdata4[[#This Row],[low]]</f>
        <v>1.4199999999999875</v>
      </c>
      <c r="H237" s="1">
        <f>ABS(testdata4[[#This Row],[high]]-F236)</f>
        <v>1.1399999999999864</v>
      </c>
      <c r="I237" s="1">
        <f>ABS(testdata4[[#This Row],[low]]-F236)</f>
        <v>0.28000000000000114</v>
      </c>
      <c r="J237" s="1">
        <f>MAX(testdata4[[#This Row],[H-L]:[|L-pC|]])</f>
        <v>1.4199999999999875</v>
      </c>
      <c r="K237" s="10">
        <f>(K236*20+testdata4[[#This Row],[TR]])/21</f>
        <v>1.5473806836071458</v>
      </c>
      <c r="L237" s="1">
        <f>testdata4[[#This Row],[close]]+Multiplier*testdata4[[#This Row],[ATR]]</f>
        <v>257.68214205082143</v>
      </c>
      <c r="M237" s="1">
        <f>testdata4[[#This Row],[close]]-Multiplier*testdata4[[#This Row],[ATR]]</f>
        <v>248.39785794917856</v>
      </c>
      <c r="N237" s="1">
        <f>IF(OR(testdata4[[#This Row],[UpperE]]&lt;N236,D236&gt;N236),testdata4[[#This Row],[UpperE]],N236)</f>
        <v>256.90124915336253</v>
      </c>
      <c r="O237" s="1">
        <f>IF(OR(testdata4[[#This Row],[LowerE]]&gt;O236,E236&lt;O236),testdata4[[#This Row],[LowerE]],O236)</f>
        <v>249.84021445878065</v>
      </c>
      <c r="P237" s="7">
        <f>IF(S236=N236,testdata4[[#This Row],[Upper]],testdata4[[#This Row],[Lower]])</f>
        <v>256.90124915336253</v>
      </c>
      <c r="Q237" s="7">
        <f>IF(testdata4[[#This Row],[AtrStop]]=testdata4[[#This Row],[Upper]],testdata4[[#This Row],[Upper]],NA())</f>
        <v>256.90124915336253</v>
      </c>
      <c r="R237" s="7" t="e">
        <f>IF(testdata4[[#This Row],[AtrStop]]=testdata4[[#This Row],[Lower]],testdata4[[#This Row],[Lower]],NA())</f>
        <v>#N/A</v>
      </c>
      <c r="S237" s="19">
        <f>IF(testdata4[[#This Row],[low]]&lt;=testdata4[[#This Row],[STpot]],testdata4[[#This Row],[Upper]],testdata4[[#This Row],[Lower]])</f>
        <v>256.90124915336253</v>
      </c>
      <c r="U237" s="2"/>
      <c r="V237" s="7"/>
      <c r="W237" s="7"/>
      <c r="X237" s="19"/>
      <c r="Y237" t="str">
        <f t="shared" si="3"/>
        <v>ERR</v>
      </c>
    </row>
    <row r="238" spans="1:25" x14ac:dyDescent="0.25">
      <c r="A238" s="5">
        <v>236</v>
      </c>
      <c r="B238" s="2">
        <v>43077</v>
      </c>
      <c r="C238" s="1">
        <v>253.92</v>
      </c>
      <c r="D238" s="1">
        <v>254.43</v>
      </c>
      <c r="E238" s="1">
        <v>253</v>
      </c>
      <c r="F238" s="1">
        <v>254.42</v>
      </c>
      <c r="G238" s="1">
        <f>testdata4[[#This Row],[high]]-testdata4[[#This Row],[low]]</f>
        <v>1.4300000000000068</v>
      </c>
      <c r="H238" s="1">
        <f>ABS(testdata4[[#This Row],[high]]-F237)</f>
        <v>1.3900000000000148</v>
      </c>
      <c r="I238" s="1">
        <f>ABS(testdata4[[#This Row],[low]]-F237)</f>
        <v>3.9999999999992042E-2</v>
      </c>
      <c r="J238" s="1">
        <f>MAX(testdata4[[#This Row],[H-L]:[|L-pC|]])</f>
        <v>1.4300000000000068</v>
      </c>
      <c r="K238" s="10">
        <f>(K237*20+testdata4[[#This Row],[TR]])/21</f>
        <v>1.541791127244901</v>
      </c>
      <c r="L238" s="1">
        <f>testdata4[[#This Row],[close]]+Multiplier*testdata4[[#This Row],[ATR]]</f>
        <v>259.04537338173469</v>
      </c>
      <c r="M238" s="1">
        <f>testdata4[[#This Row],[close]]-Multiplier*testdata4[[#This Row],[ATR]]</f>
        <v>249.79462661826528</v>
      </c>
      <c r="N238" s="1">
        <f>IF(OR(testdata4[[#This Row],[UpperE]]&lt;N237,D237&gt;N237),testdata4[[#This Row],[UpperE]],N237)</f>
        <v>256.90124915336253</v>
      </c>
      <c r="O238" s="1">
        <f>IF(OR(testdata4[[#This Row],[LowerE]]&gt;O237,E237&lt;O237),testdata4[[#This Row],[LowerE]],O237)</f>
        <v>249.84021445878065</v>
      </c>
      <c r="P238" s="7">
        <f>IF(S237=N237,testdata4[[#This Row],[Upper]],testdata4[[#This Row],[Lower]])</f>
        <v>256.90124915336253</v>
      </c>
      <c r="Q238" s="7">
        <f>IF(testdata4[[#This Row],[AtrStop]]=testdata4[[#This Row],[Upper]],testdata4[[#This Row],[Upper]],NA())</f>
        <v>256.90124915336253</v>
      </c>
      <c r="R238" s="7" t="e">
        <f>IF(testdata4[[#This Row],[AtrStop]]=testdata4[[#This Row],[Lower]],testdata4[[#This Row],[Lower]],NA())</f>
        <v>#N/A</v>
      </c>
      <c r="S238" s="19">
        <f>IF(testdata4[[#This Row],[low]]&lt;=testdata4[[#This Row],[STpot]],testdata4[[#This Row],[Upper]],testdata4[[#This Row],[Lower]])</f>
        <v>256.90124915336253</v>
      </c>
      <c r="U238" s="2"/>
      <c r="V238" s="7"/>
      <c r="W238" s="7"/>
      <c r="X238" s="19"/>
      <c r="Y238" t="str">
        <f t="shared" si="3"/>
        <v>ERR</v>
      </c>
    </row>
    <row r="239" spans="1:25" x14ac:dyDescent="0.25">
      <c r="A239" s="5">
        <v>237</v>
      </c>
      <c r="B239" s="2">
        <v>43080</v>
      </c>
      <c r="C239" s="1">
        <v>254.49</v>
      </c>
      <c r="D239" s="1">
        <v>255.25</v>
      </c>
      <c r="E239" s="1">
        <v>254.39</v>
      </c>
      <c r="F239" s="1">
        <v>255.19</v>
      </c>
      <c r="G239" s="1">
        <f>testdata4[[#This Row],[high]]-testdata4[[#This Row],[low]]</f>
        <v>0.86000000000001364</v>
      </c>
      <c r="H239" s="1">
        <f>ABS(testdata4[[#This Row],[high]]-F238)</f>
        <v>0.83000000000001251</v>
      </c>
      <c r="I239" s="1">
        <f>ABS(testdata4[[#This Row],[low]]-F238)</f>
        <v>3.0000000000001137E-2</v>
      </c>
      <c r="J239" s="1">
        <f>MAX(testdata4[[#This Row],[H-L]:[|L-pC|]])</f>
        <v>0.86000000000001364</v>
      </c>
      <c r="K239" s="10">
        <f>(K238*20+testdata4[[#This Row],[TR]])/21</f>
        <v>1.5093248830903825</v>
      </c>
      <c r="L239" s="1">
        <f>testdata4[[#This Row],[close]]+Multiplier*testdata4[[#This Row],[ATR]]</f>
        <v>259.71797464927113</v>
      </c>
      <c r="M239" s="1">
        <f>testdata4[[#This Row],[close]]-Multiplier*testdata4[[#This Row],[ATR]]</f>
        <v>250.66202535072884</v>
      </c>
      <c r="N239" s="1">
        <f>IF(OR(testdata4[[#This Row],[UpperE]]&lt;N238,D238&gt;N238),testdata4[[#This Row],[UpperE]],N238)</f>
        <v>256.90124915336253</v>
      </c>
      <c r="O239" s="1">
        <f>IF(OR(testdata4[[#This Row],[LowerE]]&gt;O238,E238&lt;O238),testdata4[[#This Row],[LowerE]],O238)</f>
        <v>250.66202535072884</v>
      </c>
      <c r="P239" s="7">
        <f>IF(S238=N238,testdata4[[#This Row],[Upper]],testdata4[[#This Row],[Lower]])</f>
        <v>256.90124915336253</v>
      </c>
      <c r="Q239" s="7">
        <f>IF(testdata4[[#This Row],[AtrStop]]=testdata4[[#This Row],[Upper]],testdata4[[#This Row],[Upper]],NA())</f>
        <v>256.90124915336253</v>
      </c>
      <c r="R239" s="7" t="e">
        <f>IF(testdata4[[#This Row],[AtrStop]]=testdata4[[#This Row],[Lower]],testdata4[[#This Row],[Lower]],NA())</f>
        <v>#N/A</v>
      </c>
      <c r="S239" s="19">
        <f>IF(testdata4[[#This Row],[low]]&lt;=testdata4[[#This Row],[STpot]],testdata4[[#This Row],[Upper]],testdata4[[#This Row],[Lower]])</f>
        <v>256.90124915336253</v>
      </c>
      <c r="U239" s="2"/>
      <c r="V239" s="7"/>
      <c r="W239" s="7"/>
      <c r="X239" s="19"/>
      <c r="Y239" t="str">
        <f t="shared" si="3"/>
        <v>ERR</v>
      </c>
    </row>
    <row r="240" spans="1:25" x14ac:dyDescent="0.25">
      <c r="A240" s="5">
        <v>238</v>
      </c>
      <c r="B240" s="2">
        <v>43081</v>
      </c>
      <c r="C240" s="1">
        <v>255.43</v>
      </c>
      <c r="D240" s="1">
        <v>256.14999999999998</v>
      </c>
      <c r="E240" s="1">
        <v>255.22</v>
      </c>
      <c r="F240" s="1">
        <v>255.64</v>
      </c>
      <c r="G240" s="1">
        <f>testdata4[[#This Row],[high]]-testdata4[[#This Row],[low]]</f>
        <v>0.9299999999999784</v>
      </c>
      <c r="H240" s="1">
        <f>ABS(testdata4[[#This Row],[high]]-F239)</f>
        <v>0.95999999999997954</v>
      </c>
      <c r="I240" s="1">
        <f>ABS(testdata4[[#This Row],[low]]-F239)</f>
        <v>3.0000000000001137E-2</v>
      </c>
      <c r="J240" s="1">
        <f>MAX(testdata4[[#This Row],[H-L]:[|L-pC|]])</f>
        <v>0.95999999999997954</v>
      </c>
      <c r="K240" s="10">
        <f>(K239*20+testdata4[[#This Row],[TR]])/21</f>
        <v>1.4831665553241729</v>
      </c>
      <c r="L240" s="1">
        <f>testdata4[[#This Row],[close]]+Multiplier*testdata4[[#This Row],[ATR]]</f>
        <v>260.08949966597248</v>
      </c>
      <c r="M240" s="1">
        <f>testdata4[[#This Row],[close]]-Multiplier*testdata4[[#This Row],[ATR]]</f>
        <v>251.19050033402746</v>
      </c>
      <c r="N240" s="1">
        <f>IF(OR(testdata4[[#This Row],[UpperE]]&lt;N239,D239&gt;N239),testdata4[[#This Row],[UpperE]],N239)</f>
        <v>256.90124915336253</v>
      </c>
      <c r="O240" s="1">
        <f>IF(OR(testdata4[[#This Row],[LowerE]]&gt;O239,E239&lt;O239),testdata4[[#This Row],[LowerE]],O239)</f>
        <v>251.19050033402746</v>
      </c>
      <c r="P240" s="7">
        <f>IF(S239=N239,testdata4[[#This Row],[Upper]],testdata4[[#This Row],[Lower]])</f>
        <v>256.90124915336253</v>
      </c>
      <c r="Q240" s="7">
        <f>IF(testdata4[[#This Row],[AtrStop]]=testdata4[[#This Row],[Upper]],testdata4[[#This Row],[Upper]],NA())</f>
        <v>256.90124915336253</v>
      </c>
      <c r="R240" s="7" t="e">
        <f>IF(testdata4[[#This Row],[AtrStop]]=testdata4[[#This Row],[Lower]],testdata4[[#This Row],[Lower]],NA())</f>
        <v>#N/A</v>
      </c>
      <c r="S240" s="19">
        <f>IF(testdata4[[#This Row],[low]]&lt;=testdata4[[#This Row],[STpot]],testdata4[[#This Row],[Upper]],testdata4[[#This Row],[Lower]])</f>
        <v>256.90124915336253</v>
      </c>
      <c r="U240" s="2"/>
      <c r="V240" s="7"/>
      <c r="W240" s="7"/>
      <c r="X240" s="19"/>
      <c r="Y240" t="str">
        <f t="shared" si="3"/>
        <v>ERR</v>
      </c>
    </row>
    <row r="241" spans="1:25" x14ac:dyDescent="0.25">
      <c r="A241" s="5">
        <v>239</v>
      </c>
      <c r="B241" s="2">
        <v>43082</v>
      </c>
      <c r="C241" s="1">
        <v>255.9</v>
      </c>
      <c r="D241" s="1">
        <v>256.38</v>
      </c>
      <c r="E241" s="1">
        <v>255.51</v>
      </c>
      <c r="F241" s="1">
        <v>255.61</v>
      </c>
      <c r="G241" s="1">
        <f>testdata4[[#This Row],[high]]-testdata4[[#This Row],[low]]</f>
        <v>0.87000000000000455</v>
      </c>
      <c r="H241" s="1">
        <f>ABS(testdata4[[#This Row],[high]]-F240)</f>
        <v>0.74000000000000909</v>
      </c>
      <c r="I241" s="1">
        <f>ABS(testdata4[[#This Row],[low]]-F240)</f>
        <v>0.12999999999999545</v>
      </c>
      <c r="J241" s="1">
        <f>MAX(testdata4[[#This Row],[H-L]:[|L-pC|]])</f>
        <v>0.87000000000000455</v>
      </c>
      <c r="K241" s="10">
        <f>(K240*20+testdata4[[#This Row],[TR]])/21</f>
        <v>1.4539681479277839</v>
      </c>
      <c r="L241" s="1">
        <f>testdata4[[#This Row],[close]]+Multiplier*testdata4[[#This Row],[ATR]]</f>
        <v>259.97190444378339</v>
      </c>
      <c r="M241" s="1">
        <f>testdata4[[#This Row],[close]]-Multiplier*testdata4[[#This Row],[ATR]]</f>
        <v>251.24809555621667</v>
      </c>
      <c r="N241" s="1">
        <f>IF(OR(testdata4[[#This Row],[UpperE]]&lt;N240,D240&gt;N240),testdata4[[#This Row],[UpperE]],N240)</f>
        <v>256.90124915336253</v>
      </c>
      <c r="O241" s="1">
        <f>IF(OR(testdata4[[#This Row],[LowerE]]&gt;O240,E240&lt;O240),testdata4[[#This Row],[LowerE]],O240)</f>
        <v>251.24809555621667</v>
      </c>
      <c r="P241" s="7">
        <f>IF(S240=N240,testdata4[[#This Row],[Upper]],testdata4[[#This Row],[Lower]])</f>
        <v>256.90124915336253</v>
      </c>
      <c r="Q241" s="7">
        <f>IF(testdata4[[#This Row],[AtrStop]]=testdata4[[#This Row],[Upper]],testdata4[[#This Row],[Upper]],NA())</f>
        <v>256.90124915336253</v>
      </c>
      <c r="R241" s="7" t="e">
        <f>IF(testdata4[[#This Row],[AtrStop]]=testdata4[[#This Row],[Lower]],testdata4[[#This Row],[Lower]],NA())</f>
        <v>#N/A</v>
      </c>
      <c r="S241" s="19">
        <f>IF(testdata4[[#This Row],[low]]&lt;=testdata4[[#This Row],[STpot]],testdata4[[#This Row],[Upper]],testdata4[[#This Row],[Lower]])</f>
        <v>256.90124915336253</v>
      </c>
      <c r="U241" s="2"/>
      <c r="V241" s="7"/>
      <c r="W241" s="7"/>
      <c r="X241" s="19"/>
      <c r="Y241" t="str">
        <f t="shared" si="3"/>
        <v>ERR</v>
      </c>
    </row>
    <row r="242" spans="1:25" x14ac:dyDescent="0.25">
      <c r="A242" s="5">
        <v>240</v>
      </c>
      <c r="B242" s="2">
        <v>43083</v>
      </c>
      <c r="C242" s="1">
        <v>255.93</v>
      </c>
      <c r="D242" s="1">
        <v>256.06</v>
      </c>
      <c r="E242" s="1">
        <v>254.51</v>
      </c>
      <c r="F242" s="1">
        <v>254.56</v>
      </c>
      <c r="G242" s="1">
        <f>testdata4[[#This Row],[high]]-testdata4[[#This Row],[low]]</f>
        <v>1.5500000000000114</v>
      </c>
      <c r="H242" s="1">
        <f>ABS(testdata4[[#This Row],[high]]-F241)</f>
        <v>0.44999999999998863</v>
      </c>
      <c r="I242" s="1">
        <f>ABS(testdata4[[#This Row],[low]]-F241)</f>
        <v>1.1000000000000227</v>
      </c>
      <c r="J242" s="1">
        <f>MAX(testdata4[[#This Row],[H-L]:[|L-pC|]])</f>
        <v>1.5500000000000114</v>
      </c>
      <c r="K242" s="10">
        <f>(K241*20+testdata4[[#This Row],[TR]])/21</f>
        <v>1.4585410932645566</v>
      </c>
      <c r="L242" s="1">
        <f>testdata4[[#This Row],[close]]+Multiplier*testdata4[[#This Row],[ATR]]</f>
        <v>258.93562327979367</v>
      </c>
      <c r="M242" s="1">
        <f>testdata4[[#This Row],[close]]-Multiplier*testdata4[[#This Row],[ATR]]</f>
        <v>250.18437672020633</v>
      </c>
      <c r="N242" s="1">
        <f>IF(OR(testdata4[[#This Row],[UpperE]]&lt;N241,D241&gt;N241),testdata4[[#This Row],[UpperE]],N241)</f>
        <v>256.90124915336253</v>
      </c>
      <c r="O242" s="1">
        <f>IF(OR(testdata4[[#This Row],[LowerE]]&gt;O241,E241&lt;O241),testdata4[[#This Row],[LowerE]],O241)</f>
        <v>251.24809555621667</v>
      </c>
      <c r="P242" s="7">
        <f>IF(S241=N241,testdata4[[#This Row],[Upper]],testdata4[[#This Row],[Lower]])</f>
        <v>256.90124915336253</v>
      </c>
      <c r="Q242" s="7">
        <f>IF(testdata4[[#This Row],[AtrStop]]=testdata4[[#This Row],[Upper]],testdata4[[#This Row],[Upper]],NA())</f>
        <v>256.90124915336253</v>
      </c>
      <c r="R242" s="7" t="e">
        <f>IF(testdata4[[#This Row],[AtrStop]]=testdata4[[#This Row],[Lower]],testdata4[[#This Row],[Lower]],NA())</f>
        <v>#N/A</v>
      </c>
      <c r="S242" s="19">
        <f>IF(testdata4[[#This Row],[low]]&lt;=testdata4[[#This Row],[STpot]],testdata4[[#This Row],[Upper]],testdata4[[#This Row],[Lower]])</f>
        <v>256.90124915336253</v>
      </c>
      <c r="U242" s="2"/>
      <c r="V242" s="7"/>
      <c r="W242" s="7"/>
      <c r="X242" s="19"/>
      <c r="Y242" t="str">
        <f t="shared" si="3"/>
        <v>ERR</v>
      </c>
    </row>
    <row r="243" spans="1:25" x14ac:dyDescent="0.25">
      <c r="A243" s="5">
        <v>241</v>
      </c>
      <c r="B243" s="2">
        <v>43084</v>
      </c>
      <c r="C243" s="1">
        <v>255.66</v>
      </c>
      <c r="D243" s="1">
        <v>257.19</v>
      </c>
      <c r="E243" s="1">
        <v>255.6</v>
      </c>
      <c r="F243" s="1">
        <v>256.68</v>
      </c>
      <c r="G243" s="1">
        <f>testdata4[[#This Row],[high]]-testdata4[[#This Row],[low]]</f>
        <v>1.5900000000000034</v>
      </c>
      <c r="H243" s="1">
        <f>ABS(testdata4[[#This Row],[high]]-F242)</f>
        <v>2.6299999999999955</v>
      </c>
      <c r="I243" s="1">
        <f>ABS(testdata4[[#This Row],[low]]-F242)</f>
        <v>1.039999999999992</v>
      </c>
      <c r="J243" s="1">
        <f>MAX(testdata4[[#This Row],[H-L]:[|L-pC|]])</f>
        <v>2.6299999999999955</v>
      </c>
      <c r="K243" s="10">
        <f>(K242*20+testdata4[[#This Row],[TR]])/21</f>
        <v>1.5143248507281488</v>
      </c>
      <c r="L243" s="1">
        <f>testdata4[[#This Row],[close]]+Multiplier*testdata4[[#This Row],[ATR]]</f>
        <v>261.22297455218444</v>
      </c>
      <c r="M243" s="1">
        <f>testdata4[[#This Row],[close]]-Multiplier*testdata4[[#This Row],[ATR]]</f>
        <v>252.13702544781557</v>
      </c>
      <c r="N243" s="1">
        <f>IF(OR(testdata4[[#This Row],[UpperE]]&lt;N242,D242&gt;N242),testdata4[[#This Row],[UpperE]],N242)</f>
        <v>256.90124915336253</v>
      </c>
      <c r="O243" s="1">
        <f>IF(OR(testdata4[[#This Row],[LowerE]]&gt;O242,E242&lt;O242),testdata4[[#This Row],[LowerE]],O242)</f>
        <v>252.13702544781557</v>
      </c>
      <c r="P243" s="7">
        <f>IF(S242=N242,testdata4[[#This Row],[Upper]],testdata4[[#This Row],[Lower]])</f>
        <v>256.90124915336253</v>
      </c>
      <c r="Q243" s="7">
        <f>IF(testdata4[[#This Row],[AtrStop]]=testdata4[[#This Row],[Upper]],testdata4[[#This Row],[Upper]],NA())</f>
        <v>256.90124915336253</v>
      </c>
      <c r="R243" s="7" t="e">
        <f>IF(testdata4[[#This Row],[AtrStop]]=testdata4[[#This Row],[Lower]],testdata4[[#This Row],[Lower]],NA())</f>
        <v>#N/A</v>
      </c>
      <c r="S243" s="19">
        <f>IF(testdata4[[#This Row],[low]]&lt;=testdata4[[#This Row],[STpot]],testdata4[[#This Row],[Upper]],testdata4[[#This Row],[Lower]])</f>
        <v>256.90124915336253</v>
      </c>
      <c r="U243" s="2"/>
      <c r="V243" s="7"/>
      <c r="W243" s="7"/>
      <c r="X243" s="19"/>
      <c r="Y243" t="str">
        <f t="shared" si="3"/>
        <v>ERR</v>
      </c>
    </row>
    <row r="244" spans="1:25" x14ac:dyDescent="0.25">
      <c r="A244" s="5">
        <v>242</v>
      </c>
      <c r="B244" s="2">
        <v>43087</v>
      </c>
      <c r="C244" s="1">
        <v>258.20999999999998</v>
      </c>
      <c r="D244" s="1">
        <v>258.7</v>
      </c>
      <c r="E244" s="1">
        <v>258.10000000000002</v>
      </c>
      <c r="F244" s="1">
        <v>258.31</v>
      </c>
      <c r="G244" s="1">
        <f>testdata4[[#This Row],[high]]-testdata4[[#This Row],[low]]</f>
        <v>0.59999999999996589</v>
      </c>
      <c r="H244" s="1">
        <f>ABS(testdata4[[#This Row],[high]]-F243)</f>
        <v>2.0199999999999818</v>
      </c>
      <c r="I244" s="1">
        <f>ABS(testdata4[[#This Row],[low]]-F243)</f>
        <v>1.4200000000000159</v>
      </c>
      <c r="J244" s="1">
        <f>MAX(testdata4[[#This Row],[H-L]:[|L-pC|]])</f>
        <v>2.0199999999999818</v>
      </c>
      <c r="K244" s="10">
        <f>(K243*20+testdata4[[#This Row],[TR]])/21</f>
        <v>1.5384046197410932</v>
      </c>
      <c r="L244" s="1">
        <f>testdata4[[#This Row],[close]]+Multiplier*testdata4[[#This Row],[ATR]]</f>
        <v>262.92521385922328</v>
      </c>
      <c r="M244" s="1">
        <f>testdata4[[#This Row],[close]]-Multiplier*testdata4[[#This Row],[ATR]]</f>
        <v>253.69478614077673</v>
      </c>
      <c r="N244" s="1">
        <f>IF(OR(testdata4[[#This Row],[UpperE]]&lt;N243,D243&gt;N243),testdata4[[#This Row],[UpperE]],N243)</f>
        <v>262.92521385922328</v>
      </c>
      <c r="O244" s="1">
        <f>IF(OR(testdata4[[#This Row],[LowerE]]&gt;O243,E243&lt;O243),testdata4[[#This Row],[LowerE]],O243)</f>
        <v>253.69478614077673</v>
      </c>
      <c r="P244" s="7">
        <f>IF(S243=N243,testdata4[[#This Row],[Upper]],testdata4[[#This Row],[Lower]])</f>
        <v>262.92521385922328</v>
      </c>
      <c r="Q244" s="7">
        <f>IF(testdata4[[#This Row],[AtrStop]]=testdata4[[#This Row],[Upper]],testdata4[[#This Row],[Upper]],NA())</f>
        <v>262.92521385922328</v>
      </c>
      <c r="R244" s="7" t="e">
        <f>IF(testdata4[[#This Row],[AtrStop]]=testdata4[[#This Row],[Lower]],testdata4[[#This Row],[Lower]],NA())</f>
        <v>#N/A</v>
      </c>
      <c r="S244" s="19">
        <f>IF(testdata4[[#This Row],[low]]&lt;=testdata4[[#This Row],[STpot]],testdata4[[#This Row],[Upper]],testdata4[[#This Row],[Lower]])</f>
        <v>262.92521385922328</v>
      </c>
      <c r="U244" s="2"/>
      <c r="V244" s="7"/>
      <c r="W244" s="7"/>
      <c r="X244" s="19"/>
      <c r="Y244" t="str">
        <f t="shared" si="3"/>
        <v>ERR</v>
      </c>
    </row>
    <row r="245" spans="1:25" x14ac:dyDescent="0.25">
      <c r="A245" s="5">
        <v>243</v>
      </c>
      <c r="B245" s="2">
        <v>43088</v>
      </c>
      <c r="C245" s="1">
        <v>258.58</v>
      </c>
      <c r="D245" s="1">
        <v>258.63</v>
      </c>
      <c r="E245" s="1">
        <v>257.24</v>
      </c>
      <c r="F245" s="1">
        <v>257.32</v>
      </c>
      <c r="G245" s="1">
        <f>testdata4[[#This Row],[high]]-testdata4[[#This Row],[low]]</f>
        <v>1.3899999999999864</v>
      </c>
      <c r="H245" s="1">
        <f>ABS(testdata4[[#This Row],[high]]-F244)</f>
        <v>0.31999999999999318</v>
      </c>
      <c r="I245" s="1">
        <f>ABS(testdata4[[#This Row],[low]]-F244)</f>
        <v>1.0699999999999932</v>
      </c>
      <c r="J245" s="1">
        <f>MAX(testdata4[[#This Row],[H-L]:[|L-pC|]])</f>
        <v>1.3899999999999864</v>
      </c>
      <c r="K245" s="10">
        <f>(K244*20+testdata4[[#This Row],[TR]])/21</f>
        <v>1.5313377330867548</v>
      </c>
      <c r="L245" s="1">
        <f>testdata4[[#This Row],[close]]+Multiplier*testdata4[[#This Row],[ATR]]</f>
        <v>261.91401319926024</v>
      </c>
      <c r="M245" s="1">
        <f>testdata4[[#This Row],[close]]-Multiplier*testdata4[[#This Row],[ATR]]</f>
        <v>252.72598680073972</v>
      </c>
      <c r="N245" s="1">
        <f>IF(OR(testdata4[[#This Row],[UpperE]]&lt;N244,D244&gt;N244),testdata4[[#This Row],[UpperE]],N244)</f>
        <v>261.91401319926024</v>
      </c>
      <c r="O245" s="1">
        <f>IF(OR(testdata4[[#This Row],[LowerE]]&gt;O244,E244&lt;O244),testdata4[[#This Row],[LowerE]],O244)</f>
        <v>253.69478614077673</v>
      </c>
      <c r="P245" s="7">
        <f>IF(S244=N244,testdata4[[#This Row],[Upper]],testdata4[[#This Row],[Lower]])</f>
        <v>261.91401319926024</v>
      </c>
      <c r="Q245" s="7">
        <f>IF(testdata4[[#This Row],[AtrStop]]=testdata4[[#This Row],[Upper]],testdata4[[#This Row],[Upper]],NA())</f>
        <v>261.91401319926024</v>
      </c>
      <c r="R245" s="7" t="e">
        <f>IF(testdata4[[#This Row],[AtrStop]]=testdata4[[#This Row],[Lower]],testdata4[[#This Row],[Lower]],NA())</f>
        <v>#N/A</v>
      </c>
      <c r="S245" s="19">
        <f>IF(testdata4[[#This Row],[low]]&lt;=testdata4[[#This Row],[STpot]],testdata4[[#This Row],[Upper]],testdata4[[#This Row],[Lower]])</f>
        <v>261.91401319926024</v>
      </c>
      <c r="U245" s="2"/>
      <c r="V245" s="7"/>
      <c r="W245" s="7"/>
      <c r="X245" s="19"/>
      <c r="Y245" t="str">
        <f t="shared" si="3"/>
        <v>ERR</v>
      </c>
    </row>
    <row r="246" spans="1:25" x14ac:dyDescent="0.25">
      <c r="A246" s="5">
        <v>244</v>
      </c>
      <c r="B246" s="2">
        <v>43089</v>
      </c>
      <c r="C246" s="1">
        <v>258.38</v>
      </c>
      <c r="D246" s="1">
        <v>258.44</v>
      </c>
      <c r="E246" s="1">
        <v>256.86</v>
      </c>
      <c r="F246" s="1">
        <v>257.18</v>
      </c>
      <c r="G246" s="1">
        <f>testdata4[[#This Row],[high]]-testdata4[[#This Row],[low]]</f>
        <v>1.5799999999999841</v>
      </c>
      <c r="H246" s="1">
        <f>ABS(testdata4[[#This Row],[high]]-F245)</f>
        <v>1.1200000000000045</v>
      </c>
      <c r="I246" s="1">
        <f>ABS(testdata4[[#This Row],[low]]-F245)</f>
        <v>0.45999999999997954</v>
      </c>
      <c r="J246" s="1">
        <f>MAX(testdata4[[#This Row],[H-L]:[|L-pC|]])</f>
        <v>1.5799999999999841</v>
      </c>
      <c r="K246" s="10">
        <f>(K245*20+testdata4[[#This Row],[TR]])/21</f>
        <v>1.5336549838921465</v>
      </c>
      <c r="L246" s="1">
        <f>testdata4[[#This Row],[close]]+Multiplier*testdata4[[#This Row],[ATR]]</f>
        <v>261.78096495167642</v>
      </c>
      <c r="M246" s="1">
        <f>testdata4[[#This Row],[close]]-Multiplier*testdata4[[#This Row],[ATR]]</f>
        <v>252.57903504832356</v>
      </c>
      <c r="N246" s="1">
        <f>IF(OR(testdata4[[#This Row],[UpperE]]&lt;N245,D245&gt;N245),testdata4[[#This Row],[UpperE]],N245)</f>
        <v>261.78096495167642</v>
      </c>
      <c r="O246" s="1">
        <f>IF(OR(testdata4[[#This Row],[LowerE]]&gt;O245,E245&lt;O245),testdata4[[#This Row],[LowerE]],O245)</f>
        <v>253.69478614077673</v>
      </c>
      <c r="P246" s="7">
        <f>IF(S245=N245,testdata4[[#This Row],[Upper]],testdata4[[#This Row],[Lower]])</f>
        <v>261.78096495167642</v>
      </c>
      <c r="Q246" s="7">
        <f>IF(testdata4[[#This Row],[AtrStop]]=testdata4[[#This Row],[Upper]],testdata4[[#This Row],[Upper]],NA())</f>
        <v>261.78096495167642</v>
      </c>
      <c r="R246" s="7" t="e">
        <f>IF(testdata4[[#This Row],[AtrStop]]=testdata4[[#This Row],[Lower]],testdata4[[#This Row],[Lower]],NA())</f>
        <v>#N/A</v>
      </c>
      <c r="S246" s="19">
        <f>IF(testdata4[[#This Row],[low]]&lt;=testdata4[[#This Row],[STpot]],testdata4[[#This Row],[Upper]],testdata4[[#This Row],[Lower]])</f>
        <v>261.78096495167642</v>
      </c>
      <c r="U246" s="2"/>
      <c r="V246" s="7"/>
      <c r="W246" s="7"/>
      <c r="X246" s="19"/>
      <c r="Y246" t="str">
        <f t="shared" si="3"/>
        <v>ERR</v>
      </c>
    </row>
    <row r="247" spans="1:25" x14ac:dyDescent="0.25">
      <c r="A247" s="5">
        <v>245</v>
      </c>
      <c r="B247" s="2">
        <v>43090</v>
      </c>
      <c r="C247" s="1">
        <v>257.87</v>
      </c>
      <c r="D247" s="1">
        <v>258.49</v>
      </c>
      <c r="E247" s="1">
        <v>257.44</v>
      </c>
      <c r="F247" s="1">
        <v>257.70999999999998</v>
      </c>
      <c r="G247" s="1">
        <f>testdata4[[#This Row],[high]]-testdata4[[#This Row],[low]]</f>
        <v>1.0500000000000114</v>
      </c>
      <c r="H247" s="1">
        <f>ABS(testdata4[[#This Row],[high]]-F246)</f>
        <v>1.3100000000000023</v>
      </c>
      <c r="I247" s="1">
        <f>ABS(testdata4[[#This Row],[low]]-F246)</f>
        <v>0.25999999999999091</v>
      </c>
      <c r="J247" s="1">
        <f>MAX(testdata4[[#This Row],[H-L]:[|L-pC|]])</f>
        <v>1.3100000000000023</v>
      </c>
      <c r="K247" s="10">
        <f>(K246*20+testdata4[[#This Row],[TR]])/21</f>
        <v>1.5230047465639491</v>
      </c>
      <c r="L247" s="1">
        <f>testdata4[[#This Row],[close]]+Multiplier*testdata4[[#This Row],[ATR]]</f>
        <v>262.27901423969183</v>
      </c>
      <c r="M247" s="1">
        <f>testdata4[[#This Row],[close]]-Multiplier*testdata4[[#This Row],[ATR]]</f>
        <v>253.14098576030813</v>
      </c>
      <c r="N247" s="1">
        <f>IF(OR(testdata4[[#This Row],[UpperE]]&lt;N246,D246&gt;N246),testdata4[[#This Row],[UpperE]],N246)</f>
        <v>261.78096495167642</v>
      </c>
      <c r="O247" s="1">
        <f>IF(OR(testdata4[[#This Row],[LowerE]]&gt;O246,E246&lt;O246),testdata4[[#This Row],[LowerE]],O246)</f>
        <v>253.69478614077673</v>
      </c>
      <c r="P247" s="7">
        <f>IF(S246=N246,testdata4[[#This Row],[Upper]],testdata4[[#This Row],[Lower]])</f>
        <v>261.78096495167642</v>
      </c>
      <c r="Q247" s="7">
        <f>IF(testdata4[[#This Row],[AtrStop]]=testdata4[[#This Row],[Upper]],testdata4[[#This Row],[Upper]],NA())</f>
        <v>261.78096495167642</v>
      </c>
      <c r="R247" s="7" t="e">
        <f>IF(testdata4[[#This Row],[AtrStop]]=testdata4[[#This Row],[Lower]],testdata4[[#This Row],[Lower]],NA())</f>
        <v>#N/A</v>
      </c>
      <c r="S247" s="19">
        <f>IF(testdata4[[#This Row],[low]]&lt;=testdata4[[#This Row],[STpot]],testdata4[[#This Row],[Upper]],testdata4[[#This Row],[Lower]])</f>
        <v>261.78096495167642</v>
      </c>
      <c r="U247" s="2"/>
      <c r="V247" s="7"/>
      <c r="W247" s="7"/>
      <c r="X247" s="19"/>
      <c r="Y247" t="str">
        <f t="shared" si="3"/>
        <v>ERR</v>
      </c>
    </row>
    <row r="248" spans="1:25" x14ac:dyDescent="0.25">
      <c r="A248" s="5">
        <v>246</v>
      </c>
      <c r="B248" s="2">
        <v>43091</v>
      </c>
      <c r="C248" s="1">
        <v>257.73</v>
      </c>
      <c r="D248" s="1">
        <v>257.77</v>
      </c>
      <c r="E248" s="1">
        <v>257.06</v>
      </c>
      <c r="F248" s="1">
        <v>257.64999999999998</v>
      </c>
      <c r="G248" s="1">
        <f>testdata4[[#This Row],[high]]-testdata4[[#This Row],[low]]</f>
        <v>0.70999999999997954</v>
      </c>
      <c r="H248" s="1">
        <f>ABS(testdata4[[#This Row],[high]]-F247)</f>
        <v>6.0000000000002274E-2</v>
      </c>
      <c r="I248" s="1">
        <f>ABS(testdata4[[#This Row],[low]]-F247)</f>
        <v>0.64999999999997726</v>
      </c>
      <c r="J248" s="1">
        <f>MAX(testdata4[[#This Row],[H-L]:[|L-pC|]])</f>
        <v>0.70999999999997954</v>
      </c>
      <c r="K248" s="10">
        <f>(K247*20+testdata4[[#This Row],[TR]])/21</f>
        <v>1.4842902348228075</v>
      </c>
      <c r="L248" s="1">
        <f>testdata4[[#This Row],[close]]+Multiplier*testdata4[[#This Row],[ATR]]</f>
        <v>262.10287070446839</v>
      </c>
      <c r="M248" s="1">
        <f>testdata4[[#This Row],[close]]-Multiplier*testdata4[[#This Row],[ATR]]</f>
        <v>253.19712929553157</v>
      </c>
      <c r="N248" s="1">
        <f>IF(OR(testdata4[[#This Row],[UpperE]]&lt;N247,D247&gt;N247),testdata4[[#This Row],[UpperE]],N247)</f>
        <v>261.78096495167642</v>
      </c>
      <c r="O248" s="1">
        <f>IF(OR(testdata4[[#This Row],[LowerE]]&gt;O247,E247&lt;O247),testdata4[[#This Row],[LowerE]],O247)</f>
        <v>253.69478614077673</v>
      </c>
      <c r="P248" s="7">
        <f>IF(S247=N247,testdata4[[#This Row],[Upper]],testdata4[[#This Row],[Lower]])</f>
        <v>261.78096495167642</v>
      </c>
      <c r="Q248" s="7">
        <f>IF(testdata4[[#This Row],[AtrStop]]=testdata4[[#This Row],[Upper]],testdata4[[#This Row],[Upper]],NA())</f>
        <v>261.78096495167642</v>
      </c>
      <c r="R248" s="7" t="e">
        <f>IF(testdata4[[#This Row],[AtrStop]]=testdata4[[#This Row],[Lower]],testdata4[[#This Row],[Lower]],NA())</f>
        <v>#N/A</v>
      </c>
      <c r="S248" s="19">
        <f>IF(testdata4[[#This Row],[low]]&lt;=testdata4[[#This Row],[STpot]],testdata4[[#This Row],[Upper]],testdata4[[#This Row],[Lower]])</f>
        <v>261.78096495167642</v>
      </c>
      <c r="U248" s="2"/>
      <c r="V248" s="7"/>
      <c r="W248" s="7"/>
      <c r="X248" s="19"/>
      <c r="Y248" t="str">
        <f t="shared" si="3"/>
        <v>ERR</v>
      </c>
    </row>
    <row r="249" spans="1:25" x14ac:dyDescent="0.25">
      <c r="A249" s="5">
        <v>247</v>
      </c>
      <c r="B249" s="2">
        <v>43095</v>
      </c>
      <c r="C249" s="1">
        <v>257.2</v>
      </c>
      <c r="D249" s="1">
        <v>257.58</v>
      </c>
      <c r="E249" s="1">
        <v>257.04000000000002</v>
      </c>
      <c r="F249" s="1">
        <v>257.33999999999997</v>
      </c>
      <c r="G249" s="1">
        <f>testdata4[[#This Row],[high]]-testdata4[[#This Row],[low]]</f>
        <v>0.53999999999996362</v>
      </c>
      <c r="H249" s="1">
        <f>ABS(testdata4[[#This Row],[high]]-F248)</f>
        <v>6.9999999999993179E-2</v>
      </c>
      <c r="I249" s="1">
        <f>ABS(testdata4[[#This Row],[low]]-F248)</f>
        <v>0.6099999999999568</v>
      </c>
      <c r="J249" s="1">
        <f>MAX(testdata4[[#This Row],[H-L]:[|L-pC|]])</f>
        <v>0.6099999999999568</v>
      </c>
      <c r="K249" s="10">
        <f>(K248*20+testdata4[[#This Row],[TR]])/21</f>
        <v>1.4426573664979099</v>
      </c>
      <c r="L249" s="1">
        <f>testdata4[[#This Row],[close]]+Multiplier*testdata4[[#This Row],[ATR]]</f>
        <v>261.66797209949368</v>
      </c>
      <c r="M249" s="1">
        <f>testdata4[[#This Row],[close]]-Multiplier*testdata4[[#This Row],[ATR]]</f>
        <v>253.01202790050624</v>
      </c>
      <c r="N249" s="1">
        <f>IF(OR(testdata4[[#This Row],[UpperE]]&lt;N248,D248&gt;N248),testdata4[[#This Row],[UpperE]],N248)</f>
        <v>261.66797209949368</v>
      </c>
      <c r="O249" s="1">
        <f>IF(OR(testdata4[[#This Row],[LowerE]]&gt;O248,E248&lt;O248),testdata4[[#This Row],[LowerE]],O248)</f>
        <v>253.69478614077673</v>
      </c>
      <c r="P249" s="7">
        <f>IF(S248=N248,testdata4[[#This Row],[Upper]],testdata4[[#This Row],[Lower]])</f>
        <v>261.66797209949368</v>
      </c>
      <c r="Q249" s="7">
        <f>IF(testdata4[[#This Row],[AtrStop]]=testdata4[[#This Row],[Upper]],testdata4[[#This Row],[Upper]],NA())</f>
        <v>261.66797209949368</v>
      </c>
      <c r="R249" s="7" t="e">
        <f>IF(testdata4[[#This Row],[AtrStop]]=testdata4[[#This Row],[Lower]],testdata4[[#This Row],[Lower]],NA())</f>
        <v>#N/A</v>
      </c>
      <c r="S249" s="19">
        <f>IF(testdata4[[#This Row],[low]]&lt;=testdata4[[#This Row],[STpot]],testdata4[[#This Row],[Upper]],testdata4[[#This Row],[Lower]])</f>
        <v>261.66797209949368</v>
      </c>
      <c r="U249" s="2"/>
      <c r="V249" s="7"/>
      <c r="W249" s="7"/>
      <c r="X249" s="19"/>
      <c r="Y249" t="str">
        <f t="shared" si="3"/>
        <v>ERR</v>
      </c>
    </row>
    <row r="250" spans="1:25" x14ac:dyDescent="0.25">
      <c r="A250" s="5">
        <v>248</v>
      </c>
      <c r="B250" s="2">
        <v>43096</v>
      </c>
      <c r="C250" s="1">
        <v>257.52</v>
      </c>
      <c r="D250" s="1">
        <v>257.86</v>
      </c>
      <c r="E250" s="1">
        <v>257.16000000000003</v>
      </c>
      <c r="F250" s="1">
        <v>257.45999999999998</v>
      </c>
      <c r="G250" s="1">
        <f>testdata4[[#This Row],[high]]-testdata4[[#This Row],[low]]</f>
        <v>0.69999999999998863</v>
      </c>
      <c r="H250" s="1">
        <f>ABS(testdata4[[#This Row],[high]]-F249)</f>
        <v>0.52000000000003865</v>
      </c>
      <c r="I250" s="1">
        <f>ABS(testdata4[[#This Row],[low]]-F249)</f>
        <v>0.17999999999994998</v>
      </c>
      <c r="J250" s="1">
        <f>MAX(testdata4[[#This Row],[H-L]:[|L-pC|]])</f>
        <v>0.69999999999998863</v>
      </c>
      <c r="K250" s="10">
        <f>(K249*20+testdata4[[#This Row],[TR]])/21</f>
        <v>1.4072927299980089</v>
      </c>
      <c r="L250" s="1">
        <f>testdata4[[#This Row],[close]]+Multiplier*testdata4[[#This Row],[ATR]]</f>
        <v>261.68187818999399</v>
      </c>
      <c r="M250" s="1">
        <f>testdata4[[#This Row],[close]]-Multiplier*testdata4[[#This Row],[ATR]]</f>
        <v>253.23812181000596</v>
      </c>
      <c r="N250" s="1">
        <f>IF(OR(testdata4[[#This Row],[UpperE]]&lt;N249,D249&gt;N249),testdata4[[#This Row],[UpperE]],N249)</f>
        <v>261.66797209949368</v>
      </c>
      <c r="O250" s="1">
        <f>IF(OR(testdata4[[#This Row],[LowerE]]&gt;O249,E249&lt;O249),testdata4[[#This Row],[LowerE]],O249)</f>
        <v>253.69478614077673</v>
      </c>
      <c r="P250" s="7">
        <f>IF(S249=N249,testdata4[[#This Row],[Upper]],testdata4[[#This Row],[Lower]])</f>
        <v>261.66797209949368</v>
      </c>
      <c r="Q250" s="7">
        <f>IF(testdata4[[#This Row],[AtrStop]]=testdata4[[#This Row],[Upper]],testdata4[[#This Row],[Upper]],NA())</f>
        <v>261.66797209949368</v>
      </c>
      <c r="R250" s="7" t="e">
        <f>IF(testdata4[[#This Row],[AtrStop]]=testdata4[[#This Row],[Lower]],testdata4[[#This Row],[Lower]],NA())</f>
        <v>#N/A</v>
      </c>
      <c r="S250" s="19">
        <f>IF(testdata4[[#This Row],[low]]&lt;=testdata4[[#This Row],[STpot]],testdata4[[#This Row],[Upper]],testdata4[[#This Row],[Lower]])</f>
        <v>261.66797209949368</v>
      </c>
      <c r="U250" s="2"/>
      <c r="V250" s="7"/>
      <c r="W250" s="7"/>
      <c r="X250" s="19"/>
      <c r="Y250" t="str">
        <f t="shared" si="3"/>
        <v>ERR</v>
      </c>
    </row>
    <row r="251" spans="1:25" x14ac:dyDescent="0.25">
      <c r="A251" s="5">
        <v>249</v>
      </c>
      <c r="B251" s="2">
        <v>43097</v>
      </c>
      <c r="C251" s="1">
        <v>258.01</v>
      </c>
      <c r="D251" s="1">
        <v>258.04000000000002</v>
      </c>
      <c r="E251" s="1">
        <v>257.58999999999997</v>
      </c>
      <c r="F251" s="1">
        <v>257.99</v>
      </c>
      <c r="G251" s="1">
        <f>testdata4[[#This Row],[high]]-testdata4[[#This Row],[low]]</f>
        <v>0.45000000000004547</v>
      </c>
      <c r="H251" s="1">
        <f>ABS(testdata4[[#This Row],[high]]-F250)</f>
        <v>0.58000000000004093</v>
      </c>
      <c r="I251" s="1">
        <f>ABS(testdata4[[#This Row],[low]]-F250)</f>
        <v>0.12999999999999545</v>
      </c>
      <c r="J251" s="1">
        <f>MAX(testdata4[[#This Row],[H-L]:[|L-pC|]])</f>
        <v>0.58000000000004093</v>
      </c>
      <c r="K251" s="10">
        <f>(K250*20+testdata4[[#This Row],[TR]])/21</f>
        <v>1.3678978380933438</v>
      </c>
      <c r="L251" s="1">
        <f>testdata4[[#This Row],[close]]+Multiplier*testdata4[[#This Row],[ATR]]</f>
        <v>262.09369351428006</v>
      </c>
      <c r="M251" s="1">
        <f>testdata4[[#This Row],[close]]-Multiplier*testdata4[[#This Row],[ATR]]</f>
        <v>253.88630648571998</v>
      </c>
      <c r="N251" s="1">
        <f>IF(OR(testdata4[[#This Row],[UpperE]]&lt;N250,D250&gt;N250),testdata4[[#This Row],[UpperE]],N250)</f>
        <v>261.66797209949368</v>
      </c>
      <c r="O251" s="1">
        <f>IF(OR(testdata4[[#This Row],[LowerE]]&gt;O250,E250&lt;O250),testdata4[[#This Row],[LowerE]],O250)</f>
        <v>253.88630648571998</v>
      </c>
      <c r="P251" s="7">
        <f>IF(S250=N250,testdata4[[#This Row],[Upper]],testdata4[[#This Row],[Lower]])</f>
        <v>261.66797209949368</v>
      </c>
      <c r="Q251" s="7">
        <f>IF(testdata4[[#This Row],[AtrStop]]=testdata4[[#This Row],[Upper]],testdata4[[#This Row],[Upper]],NA())</f>
        <v>261.66797209949368</v>
      </c>
      <c r="R251" s="7" t="e">
        <f>IF(testdata4[[#This Row],[AtrStop]]=testdata4[[#This Row],[Lower]],testdata4[[#This Row],[Lower]],NA())</f>
        <v>#N/A</v>
      </c>
      <c r="S251" s="19">
        <f>IF(testdata4[[#This Row],[low]]&lt;=testdata4[[#This Row],[STpot]],testdata4[[#This Row],[Upper]],testdata4[[#This Row],[Lower]])</f>
        <v>261.66797209949368</v>
      </c>
      <c r="U251" s="2"/>
      <c r="V251" s="7"/>
      <c r="W251" s="7"/>
      <c r="X251" s="19"/>
      <c r="Y251" t="str">
        <f t="shared" si="3"/>
        <v>ERR</v>
      </c>
    </row>
    <row r="252" spans="1:25" x14ac:dyDescent="0.25">
      <c r="A252" s="5">
        <v>250</v>
      </c>
      <c r="B252" s="2">
        <v>43098</v>
      </c>
      <c r="C252" s="1">
        <v>258.63</v>
      </c>
      <c r="D252" s="1">
        <v>258.64999999999998</v>
      </c>
      <c r="E252" s="1">
        <v>256.81</v>
      </c>
      <c r="F252" s="1">
        <v>257.02</v>
      </c>
      <c r="G252" s="1">
        <f>testdata4[[#This Row],[high]]-testdata4[[#This Row],[low]]</f>
        <v>1.839999999999975</v>
      </c>
      <c r="H252" s="1">
        <f>ABS(testdata4[[#This Row],[high]]-F251)</f>
        <v>0.65999999999996817</v>
      </c>
      <c r="I252" s="1">
        <f>ABS(testdata4[[#This Row],[low]]-F251)</f>
        <v>1.1800000000000068</v>
      </c>
      <c r="J252" s="1">
        <f>MAX(testdata4[[#This Row],[H-L]:[|L-pC|]])</f>
        <v>1.839999999999975</v>
      </c>
      <c r="K252" s="10">
        <f>(K251*20+testdata4[[#This Row],[TR]])/21</f>
        <v>1.390378893422231</v>
      </c>
      <c r="L252" s="1">
        <f>testdata4[[#This Row],[close]]+Multiplier*testdata4[[#This Row],[ATR]]</f>
        <v>261.19113668026665</v>
      </c>
      <c r="M252" s="1">
        <f>testdata4[[#This Row],[close]]-Multiplier*testdata4[[#This Row],[ATR]]</f>
        <v>252.84886331973328</v>
      </c>
      <c r="N252" s="1">
        <f>IF(OR(testdata4[[#This Row],[UpperE]]&lt;N251,D251&gt;N251),testdata4[[#This Row],[UpperE]],N251)</f>
        <v>261.19113668026665</v>
      </c>
      <c r="O252" s="1">
        <f>IF(OR(testdata4[[#This Row],[LowerE]]&gt;O251,E251&lt;O251),testdata4[[#This Row],[LowerE]],O251)</f>
        <v>253.88630648571998</v>
      </c>
      <c r="P252" s="7">
        <f>IF(S251=N251,testdata4[[#This Row],[Upper]],testdata4[[#This Row],[Lower]])</f>
        <v>261.19113668026665</v>
      </c>
      <c r="Q252" s="7">
        <f>IF(testdata4[[#This Row],[AtrStop]]=testdata4[[#This Row],[Upper]],testdata4[[#This Row],[Upper]],NA())</f>
        <v>261.19113668026665</v>
      </c>
      <c r="R252" s="7" t="e">
        <f>IF(testdata4[[#This Row],[AtrStop]]=testdata4[[#This Row],[Lower]],testdata4[[#This Row],[Lower]],NA())</f>
        <v>#N/A</v>
      </c>
      <c r="S252" s="19">
        <f>IF(testdata4[[#This Row],[low]]&lt;=testdata4[[#This Row],[STpot]],testdata4[[#This Row],[Upper]],testdata4[[#This Row],[Lower]])</f>
        <v>261.19113668026665</v>
      </c>
      <c r="U252" s="2"/>
      <c r="V252" s="7"/>
      <c r="W252" s="7"/>
      <c r="X252" s="19"/>
      <c r="Y252" t="str">
        <f t="shared" si="3"/>
        <v>ERR</v>
      </c>
    </row>
    <row r="253" spans="1:25" x14ac:dyDescent="0.25">
      <c r="A253" s="5">
        <v>251</v>
      </c>
      <c r="B253" s="2">
        <v>43102</v>
      </c>
      <c r="C253" s="1">
        <v>257.95999999999998</v>
      </c>
      <c r="D253" s="1">
        <v>258.89999999999998</v>
      </c>
      <c r="E253" s="1">
        <v>257.54000000000002</v>
      </c>
      <c r="F253" s="1">
        <v>258.86</v>
      </c>
      <c r="G253" s="1">
        <f>testdata4[[#This Row],[high]]-testdata4[[#This Row],[low]]</f>
        <v>1.3599999999999568</v>
      </c>
      <c r="H253" s="1">
        <f>ABS(testdata4[[#This Row],[high]]-F252)</f>
        <v>1.8799999999999955</v>
      </c>
      <c r="I253" s="1">
        <f>ABS(testdata4[[#This Row],[low]]-F252)</f>
        <v>0.52000000000003865</v>
      </c>
      <c r="J253" s="1">
        <f>MAX(testdata4[[#This Row],[H-L]:[|L-pC|]])</f>
        <v>1.8799999999999955</v>
      </c>
      <c r="K253" s="10">
        <f>(K252*20+testdata4[[#This Row],[TR]])/21</f>
        <v>1.4136941842116482</v>
      </c>
      <c r="L253" s="1">
        <f>testdata4[[#This Row],[close]]+Multiplier*testdata4[[#This Row],[ATR]]</f>
        <v>263.10108255263498</v>
      </c>
      <c r="M253" s="1">
        <f>testdata4[[#This Row],[close]]-Multiplier*testdata4[[#This Row],[ATR]]</f>
        <v>254.61891744736508</v>
      </c>
      <c r="N253" s="1">
        <f>IF(OR(testdata4[[#This Row],[UpperE]]&lt;N252,D252&gt;N252),testdata4[[#This Row],[UpperE]],N252)</f>
        <v>261.19113668026665</v>
      </c>
      <c r="O253" s="1">
        <f>IF(OR(testdata4[[#This Row],[LowerE]]&gt;O252,E252&lt;O252),testdata4[[#This Row],[LowerE]],O252)</f>
        <v>254.61891744736508</v>
      </c>
      <c r="P253" s="7">
        <f>IF(S252=N252,testdata4[[#This Row],[Upper]],testdata4[[#This Row],[Lower]])</f>
        <v>261.19113668026665</v>
      </c>
      <c r="Q253" s="7">
        <f>IF(testdata4[[#This Row],[AtrStop]]=testdata4[[#This Row],[Upper]],testdata4[[#This Row],[Upper]],NA())</f>
        <v>261.19113668026665</v>
      </c>
      <c r="R253" s="7" t="e">
        <f>IF(testdata4[[#This Row],[AtrStop]]=testdata4[[#This Row],[Lower]],testdata4[[#This Row],[Lower]],NA())</f>
        <v>#N/A</v>
      </c>
      <c r="S253" s="19">
        <f>IF(testdata4[[#This Row],[low]]&lt;=testdata4[[#This Row],[STpot]],testdata4[[#This Row],[Upper]],testdata4[[#This Row],[Lower]])</f>
        <v>261.19113668026665</v>
      </c>
      <c r="U253" s="2"/>
      <c r="V253" s="7"/>
      <c r="W253" s="7"/>
      <c r="X253" s="19"/>
      <c r="Y253" t="str">
        <f t="shared" si="3"/>
        <v>ERR</v>
      </c>
    </row>
    <row r="254" spans="1:25" x14ac:dyDescent="0.25">
      <c r="A254" s="5">
        <v>252</v>
      </c>
      <c r="B254" s="2">
        <v>43103</v>
      </c>
      <c r="C254" s="1">
        <v>259.04000000000002</v>
      </c>
      <c r="D254" s="1">
        <v>260.66000000000003</v>
      </c>
      <c r="E254" s="1">
        <v>259.04000000000002</v>
      </c>
      <c r="F254" s="1">
        <v>260.5</v>
      </c>
      <c r="G254" s="1">
        <f>testdata4[[#This Row],[high]]-testdata4[[#This Row],[low]]</f>
        <v>1.6200000000000045</v>
      </c>
      <c r="H254" s="1">
        <f>ABS(testdata4[[#This Row],[high]]-F253)</f>
        <v>1.8000000000000114</v>
      </c>
      <c r="I254" s="1">
        <f>ABS(testdata4[[#This Row],[low]]-F253)</f>
        <v>0.18000000000000682</v>
      </c>
      <c r="J254" s="1">
        <f>MAX(testdata4[[#This Row],[H-L]:[|L-pC|]])</f>
        <v>1.8000000000000114</v>
      </c>
      <c r="K254" s="10">
        <f>(K253*20+testdata4[[#This Row],[TR]])/21</f>
        <v>1.4320896992491892</v>
      </c>
      <c r="L254" s="1">
        <f>testdata4[[#This Row],[close]]+Multiplier*testdata4[[#This Row],[ATR]]</f>
        <v>264.79626909774754</v>
      </c>
      <c r="M254" s="1">
        <f>testdata4[[#This Row],[close]]-Multiplier*testdata4[[#This Row],[ATR]]</f>
        <v>256.20373090225246</v>
      </c>
      <c r="N254" s="1">
        <f>IF(OR(testdata4[[#This Row],[UpperE]]&lt;N253,D253&gt;N253),testdata4[[#This Row],[UpperE]],N253)</f>
        <v>261.19113668026665</v>
      </c>
      <c r="O254" s="1">
        <f>IF(OR(testdata4[[#This Row],[LowerE]]&gt;O253,E253&lt;O253),testdata4[[#This Row],[LowerE]],O253)</f>
        <v>256.20373090225246</v>
      </c>
      <c r="P254" s="7">
        <f>IF(S253=N253,testdata4[[#This Row],[Upper]],testdata4[[#This Row],[Lower]])</f>
        <v>261.19113668026665</v>
      </c>
      <c r="Q254" s="7">
        <f>IF(testdata4[[#This Row],[AtrStop]]=testdata4[[#This Row],[Upper]],testdata4[[#This Row],[Upper]],NA())</f>
        <v>261.19113668026665</v>
      </c>
      <c r="R254" s="7" t="e">
        <f>IF(testdata4[[#This Row],[AtrStop]]=testdata4[[#This Row],[Lower]],testdata4[[#This Row],[Lower]],NA())</f>
        <v>#N/A</v>
      </c>
      <c r="S254" s="19">
        <f>IF(testdata4[[#This Row],[low]]&lt;=testdata4[[#This Row],[STpot]],testdata4[[#This Row],[Upper]],testdata4[[#This Row],[Lower]])</f>
        <v>261.19113668026665</v>
      </c>
      <c r="U254" s="2"/>
      <c r="V254" s="7"/>
      <c r="W254" s="7"/>
      <c r="X254" s="19"/>
      <c r="Y254" t="str">
        <f t="shared" si="3"/>
        <v>ERR</v>
      </c>
    </row>
    <row r="255" spans="1:25" x14ac:dyDescent="0.25">
      <c r="A255" s="5">
        <v>253</v>
      </c>
      <c r="B255" s="2">
        <v>43104</v>
      </c>
      <c r="C255" s="1">
        <v>261.2</v>
      </c>
      <c r="D255" s="1">
        <v>262.12</v>
      </c>
      <c r="E255" s="1">
        <v>260.57</v>
      </c>
      <c r="F255" s="1">
        <v>261.58999999999997</v>
      </c>
      <c r="G255" s="1">
        <f>testdata4[[#This Row],[high]]-testdata4[[#This Row],[low]]</f>
        <v>1.5500000000000114</v>
      </c>
      <c r="H255" s="1">
        <f>ABS(testdata4[[#This Row],[high]]-F254)</f>
        <v>1.6200000000000045</v>
      </c>
      <c r="I255" s="1">
        <f>ABS(testdata4[[#This Row],[low]]-F254)</f>
        <v>6.9999999999993179E-2</v>
      </c>
      <c r="J255" s="1">
        <f>MAX(testdata4[[#This Row],[H-L]:[|L-pC|]])</f>
        <v>1.6200000000000045</v>
      </c>
      <c r="K255" s="10">
        <f>(K254*20+testdata4[[#This Row],[TR]])/21</f>
        <v>1.4410378088087519</v>
      </c>
      <c r="L255" s="1">
        <f>testdata4[[#This Row],[close]]+Multiplier*testdata4[[#This Row],[ATR]]</f>
        <v>265.91311342642621</v>
      </c>
      <c r="M255" s="1">
        <f>testdata4[[#This Row],[close]]-Multiplier*testdata4[[#This Row],[ATR]]</f>
        <v>257.26688657357374</v>
      </c>
      <c r="N255" s="1">
        <f>IF(OR(testdata4[[#This Row],[UpperE]]&lt;N254,D254&gt;N254),testdata4[[#This Row],[UpperE]],N254)</f>
        <v>261.19113668026665</v>
      </c>
      <c r="O255" s="1">
        <f>IF(OR(testdata4[[#This Row],[LowerE]]&gt;O254,E254&lt;O254),testdata4[[#This Row],[LowerE]],O254)</f>
        <v>257.26688657357374</v>
      </c>
      <c r="P255" s="7">
        <f>IF(S254=N254,testdata4[[#This Row],[Upper]],testdata4[[#This Row],[Lower]])</f>
        <v>261.19113668026665</v>
      </c>
      <c r="Q255" s="7">
        <f>IF(testdata4[[#This Row],[AtrStop]]=testdata4[[#This Row],[Upper]],testdata4[[#This Row],[Upper]],NA())</f>
        <v>261.19113668026665</v>
      </c>
      <c r="R255" s="7" t="e">
        <f>IF(testdata4[[#This Row],[AtrStop]]=testdata4[[#This Row],[Lower]],testdata4[[#This Row],[Lower]],NA())</f>
        <v>#N/A</v>
      </c>
      <c r="S255" s="19">
        <f>IF(testdata4[[#This Row],[low]]&lt;=testdata4[[#This Row],[STpot]],testdata4[[#This Row],[Upper]],testdata4[[#This Row],[Lower]])</f>
        <v>261.19113668026665</v>
      </c>
      <c r="U255" s="2"/>
      <c r="V255" s="7"/>
      <c r="W255" s="7"/>
      <c r="X255" s="19"/>
      <c r="Y255" t="str">
        <f t="shared" si="3"/>
        <v>ERR</v>
      </c>
    </row>
    <row r="256" spans="1:25" x14ac:dyDescent="0.25">
      <c r="A256" s="5">
        <v>254</v>
      </c>
      <c r="B256" s="2">
        <v>43105</v>
      </c>
      <c r="C256" s="1">
        <v>262.45999999999998</v>
      </c>
      <c r="D256" s="1">
        <v>263.47000000000003</v>
      </c>
      <c r="E256" s="1">
        <v>261.92</v>
      </c>
      <c r="F256" s="1">
        <v>263.33999999999997</v>
      </c>
      <c r="G256" s="1">
        <f>testdata4[[#This Row],[high]]-testdata4[[#This Row],[low]]</f>
        <v>1.5500000000000114</v>
      </c>
      <c r="H256" s="1">
        <f>ABS(testdata4[[#This Row],[high]]-F255)</f>
        <v>1.8800000000000523</v>
      </c>
      <c r="I256" s="1">
        <f>ABS(testdata4[[#This Row],[low]]-F255)</f>
        <v>0.33000000000004093</v>
      </c>
      <c r="J256" s="1">
        <f>MAX(testdata4[[#This Row],[H-L]:[|L-pC|]])</f>
        <v>1.8800000000000523</v>
      </c>
      <c r="K256" s="10">
        <f>(K255*20+testdata4[[#This Row],[TR]])/21</f>
        <v>1.4619407702940519</v>
      </c>
      <c r="L256" s="1">
        <f>testdata4[[#This Row],[close]]+Multiplier*testdata4[[#This Row],[ATR]]</f>
        <v>267.72582231088211</v>
      </c>
      <c r="M256" s="1">
        <f>testdata4[[#This Row],[close]]-Multiplier*testdata4[[#This Row],[ATR]]</f>
        <v>258.95417768911784</v>
      </c>
      <c r="N256" s="1">
        <f>IF(OR(testdata4[[#This Row],[UpperE]]&lt;N255,D255&gt;N255),testdata4[[#This Row],[UpperE]],N255)</f>
        <v>267.72582231088211</v>
      </c>
      <c r="O256" s="1">
        <f>IF(OR(testdata4[[#This Row],[LowerE]]&gt;O255,E255&lt;O255),testdata4[[#This Row],[LowerE]],O255)</f>
        <v>258.95417768911784</v>
      </c>
      <c r="P256" s="7">
        <f>IF(S255=N255,testdata4[[#This Row],[Upper]],testdata4[[#This Row],[Lower]])</f>
        <v>267.72582231088211</v>
      </c>
      <c r="Q256" s="7">
        <f>IF(testdata4[[#This Row],[AtrStop]]=testdata4[[#This Row],[Upper]],testdata4[[#This Row],[Upper]],NA())</f>
        <v>267.72582231088211</v>
      </c>
      <c r="R256" s="7" t="e">
        <f>IF(testdata4[[#This Row],[AtrStop]]=testdata4[[#This Row],[Lower]],testdata4[[#This Row],[Lower]],NA())</f>
        <v>#N/A</v>
      </c>
      <c r="S256" s="19">
        <f>IF(testdata4[[#This Row],[low]]&lt;=testdata4[[#This Row],[STpot]],testdata4[[#This Row],[Upper]],testdata4[[#This Row],[Lower]])</f>
        <v>267.72582231088211</v>
      </c>
      <c r="U256" s="2"/>
      <c r="V256" s="7"/>
      <c r="W256" s="7"/>
      <c r="X256" s="19"/>
      <c r="Y256" t="str">
        <f t="shared" si="3"/>
        <v>ERR</v>
      </c>
    </row>
    <row r="257" spans="1:25" x14ac:dyDescent="0.25">
      <c r="A257" s="5">
        <v>255</v>
      </c>
      <c r="B257" s="2">
        <v>43108</v>
      </c>
      <c r="C257" s="1">
        <v>263.23</v>
      </c>
      <c r="D257" s="1">
        <v>263.99</v>
      </c>
      <c r="E257" s="1">
        <v>262.91000000000003</v>
      </c>
      <c r="F257" s="1">
        <v>263.82</v>
      </c>
      <c r="G257" s="1">
        <f>testdata4[[#This Row],[high]]-testdata4[[#This Row],[low]]</f>
        <v>1.0799999999999841</v>
      </c>
      <c r="H257" s="1">
        <f>ABS(testdata4[[#This Row],[high]]-F256)</f>
        <v>0.65000000000003411</v>
      </c>
      <c r="I257" s="1">
        <f>ABS(testdata4[[#This Row],[low]]-F256)</f>
        <v>0.42999999999994998</v>
      </c>
      <c r="J257" s="1">
        <f>MAX(testdata4[[#This Row],[H-L]:[|L-pC|]])</f>
        <v>1.0799999999999841</v>
      </c>
      <c r="K257" s="10">
        <f>(K256*20+testdata4[[#This Row],[TR]])/21</f>
        <v>1.4437531145657629</v>
      </c>
      <c r="L257" s="1">
        <f>testdata4[[#This Row],[close]]+Multiplier*testdata4[[#This Row],[ATR]]</f>
        <v>268.15125934369729</v>
      </c>
      <c r="M257" s="1">
        <f>testdata4[[#This Row],[close]]-Multiplier*testdata4[[#This Row],[ATR]]</f>
        <v>259.4887406563027</v>
      </c>
      <c r="N257" s="1">
        <f>IF(OR(testdata4[[#This Row],[UpperE]]&lt;N256,D256&gt;N256),testdata4[[#This Row],[UpperE]],N256)</f>
        <v>267.72582231088211</v>
      </c>
      <c r="O257" s="1">
        <f>IF(OR(testdata4[[#This Row],[LowerE]]&gt;O256,E256&lt;O256),testdata4[[#This Row],[LowerE]],O256)</f>
        <v>259.4887406563027</v>
      </c>
      <c r="P257" s="7">
        <f>IF(S256=N256,testdata4[[#This Row],[Upper]],testdata4[[#This Row],[Lower]])</f>
        <v>267.72582231088211</v>
      </c>
      <c r="Q257" s="7">
        <f>IF(testdata4[[#This Row],[AtrStop]]=testdata4[[#This Row],[Upper]],testdata4[[#This Row],[Upper]],NA())</f>
        <v>267.72582231088211</v>
      </c>
      <c r="R257" s="7" t="e">
        <f>IF(testdata4[[#This Row],[AtrStop]]=testdata4[[#This Row],[Lower]],testdata4[[#This Row],[Lower]],NA())</f>
        <v>#N/A</v>
      </c>
      <c r="S257" s="19">
        <f>IF(testdata4[[#This Row],[low]]&lt;=testdata4[[#This Row],[STpot]],testdata4[[#This Row],[Upper]],testdata4[[#This Row],[Lower]])</f>
        <v>267.72582231088211</v>
      </c>
      <c r="U257" s="2"/>
      <c r="V257" s="7"/>
      <c r="W257" s="7"/>
      <c r="X257" s="19"/>
      <c r="Y257" t="str">
        <f t="shared" si="3"/>
        <v>ERR</v>
      </c>
    </row>
    <row r="258" spans="1:25" x14ac:dyDescent="0.25">
      <c r="A258" s="5">
        <v>256</v>
      </c>
      <c r="B258" s="2">
        <v>43109</v>
      </c>
      <c r="C258" s="1">
        <v>264.27999999999997</v>
      </c>
      <c r="D258" s="1">
        <v>265.10000000000002</v>
      </c>
      <c r="E258" s="1">
        <v>263.97000000000003</v>
      </c>
      <c r="F258" s="1">
        <v>264.42</v>
      </c>
      <c r="G258" s="1">
        <f>testdata4[[#This Row],[high]]-testdata4[[#This Row],[low]]</f>
        <v>1.1299999999999955</v>
      </c>
      <c r="H258" s="1">
        <f>ABS(testdata4[[#This Row],[high]]-F257)</f>
        <v>1.2800000000000296</v>
      </c>
      <c r="I258" s="1">
        <f>ABS(testdata4[[#This Row],[low]]-F257)</f>
        <v>0.15000000000003411</v>
      </c>
      <c r="J258" s="1">
        <f>MAX(testdata4[[#This Row],[H-L]:[|L-pC|]])</f>
        <v>1.2800000000000296</v>
      </c>
      <c r="K258" s="10">
        <f>(K257*20+testdata4[[#This Row],[TR]])/21</f>
        <v>1.43595534720549</v>
      </c>
      <c r="L258" s="1">
        <f>testdata4[[#This Row],[close]]+Multiplier*testdata4[[#This Row],[ATR]]</f>
        <v>268.72786604161649</v>
      </c>
      <c r="M258" s="1">
        <f>testdata4[[#This Row],[close]]-Multiplier*testdata4[[#This Row],[ATR]]</f>
        <v>260.11213395838354</v>
      </c>
      <c r="N258" s="1">
        <f>IF(OR(testdata4[[#This Row],[UpperE]]&lt;N257,D257&gt;N257),testdata4[[#This Row],[UpperE]],N257)</f>
        <v>267.72582231088211</v>
      </c>
      <c r="O258" s="1">
        <f>IF(OR(testdata4[[#This Row],[LowerE]]&gt;O257,E257&lt;O257),testdata4[[#This Row],[LowerE]],O257)</f>
        <v>260.11213395838354</v>
      </c>
      <c r="P258" s="7">
        <f>IF(S257=N257,testdata4[[#This Row],[Upper]],testdata4[[#This Row],[Lower]])</f>
        <v>267.72582231088211</v>
      </c>
      <c r="Q258" s="7">
        <f>IF(testdata4[[#This Row],[AtrStop]]=testdata4[[#This Row],[Upper]],testdata4[[#This Row],[Upper]],NA())</f>
        <v>267.72582231088211</v>
      </c>
      <c r="R258" s="7" t="e">
        <f>IF(testdata4[[#This Row],[AtrStop]]=testdata4[[#This Row],[Lower]],testdata4[[#This Row],[Lower]],NA())</f>
        <v>#N/A</v>
      </c>
      <c r="S258" s="19">
        <f>IF(testdata4[[#This Row],[low]]&lt;=testdata4[[#This Row],[STpot]],testdata4[[#This Row],[Upper]],testdata4[[#This Row],[Lower]])</f>
        <v>267.72582231088211</v>
      </c>
      <c r="U258" s="2"/>
      <c r="V258" s="7"/>
      <c r="W258" s="7"/>
      <c r="X258" s="19"/>
      <c r="Y258" t="str">
        <f t="shared" si="3"/>
        <v>ERR</v>
      </c>
    </row>
    <row r="259" spans="1:25" x14ac:dyDescent="0.25">
      <c r="A259" s="5">
        <v>257</v>
      </c>
      <c r="B259" s="2">
        <v>43110</v>
      </c>
      <c r="C259" s="1">
        <v>263.58999999999997</v>
      </c>
      <c r="D259" s="1">
        <v>264.3</v>
      </c>
      <c r="E259" s="1">
        <v>262.86</v>
      </c>
      <c r="F259" s="1">
        <v>264.01</v>
      </c>
      <c r="G259" s="1">
        <f>testdata4[[#This Row],[high]]-testdata4[[#This Row],[low]]</f>
        <v>1.4399999999999977</v>
      </c>
      <c r="H259" s="1">
        <f>ABS(testdata4[[#This Row],[high]]-F258)</f>
        <v>0.12000000000000455</v>
      </c>
      <c r="I259" s="1">
        <f>ABS(testdata4[[#This Row],[low]]-F258)</f>
        <v>1.5600000000000023</v>
      </c>
      <c r="J259" s="1">
        <f>MAX(testdata4[[#This Row],[H-L]:[|L-pC|]])</f>
        <v>1.5600000000000023</v>
      </c>
      <c r="K259" s="10">
        <f>(K258*20+testdata4[[#This Row],[TR]])/21</f>
        <v>1.4418622354338002</v>
      </c>
      <c r="L259" s="1">
        <f>testdata4[[#This Row],[close]]+Multiplier*testdata4[[#This Row],[ATR]]</f>
        <v>268.3355867063014</v>
      </c>
      <c r="M259" s="1">
        <f>testdata4[[#This Row],[close]]-Multiplier*testdata4[[#This Row],[ATR]]</f>
        <v>259.68441329369858</v>
      </c>
      <c r="N259" s="1">
        <f>IF(OR(testdata4[[#This Row],[UpperE]]&lt;N258,D258&gt;N258),testdata4[[#This Row],[UpperE]],N258)</f>
        <v>267.72582231088211</v>
      </c>
      <c r="O259" s="1">
        <f>IF(OR(testdata4[[#This Row],[LowerE]]&gt;O258,E258&lt;O258),testdata4[[#This Row],[LowerE]],O258)</f>
        <v>260.11213395838354</v>
      </c>
      <c r="P259" s="7">
        <f>IF(S258=N258,testdata4[[#This Row],[Upper]],testdata4[[#This Row],[Lower]])</f>
        <v>267.72582231088211</v>
      </c>
      <c r="Q259" s="7">
        <f>IF(testdata4[[#This Row],[AtrStop]]=testdata4[[#This Row],[Upper]],testdata4[[#This Row],[Upper]],NA())</f>
        <v>267.72582231088211</v>
      </c>
      <c r="R259" s="7" t="e">
        <f>IF(testdata4[[#This Row],[AtrStop]]=testdata4[[#This Row],[Lower]],testdata4[[#This Row],[Lower]],NA())</f>
        <v>#N/A</v>
      </c>
      <c r="S259" s="19">
        <f>IF(testdata4[[#This Row],[low]]&lt;=testdata4[[#This Row],[STpot]],testdata4[[#This Row],[Upper]],testdata4[[#This Row],[Lower]])</f>
        <v>267.72582231088211</v>
      </c>
      <c r="U259" s="2"/>
      <c r="V259" s="7"/>
      <c r="W259" s="7"/>
      <c r="X259" s="19"/>
      <c r="Y259" t="str">
        <f t="shared" si="3"/>
        <v>ERR</v>
      </c>
    </row>
    <row r="260" spans="1:25" x14ac:dyDescent="0.25">
      <c r="A260" s="5">
        <v>258</v>
      </c>
      <c r="B260" s="2">
        <v>43111</v>
      </c>
      <c r="C260" s="1">
        <v>264.62</v>
      </c>
      <c r="D260" s="1">
        <v>265.94</v>
      </c>
      <c r="E260" s="1">
        <v>264.44</v>
      </c>
      <c r="F260" s="1">
        <v>265.94</v>
      </c>
      <c r="G260" s="1">
        <f>testdata4[[#This Row],[high]]-testdata4[[#This Row],[low]]</f>
        <v>1.5</v>
      </c>
      <c r="H260" s="1">
        <f>ABS(testdata4[[#This Row],[high]]-F259)</f>
        <v>1.9300000000000068</v>
      </c>
      <c r="I260" s="1">
        <f>ABS(testdata4[[#This Row],[low]]-F259)</f>
        <v>0.43000000000000682</v>
      </c>
      <c r="J260" s="1">
        <f>MAX(testdata4[[#This Row],[H-L]:[|L-pC|]])</f>
        <v>1.9300000000000068</v>
      </c>
      <c r="K260" s="10">
        <f>(K259*20+testdata4[[#This Row],[TR]])/21</f>
        <v>1.4651068908893339</v>
      </c>
      <c r="L260" s="1">
        <f>testdata4[[#This Row],[close]]+Multiplier*testdata4[[#This Row],[ATR]]</f>
        <v>270.33532067266799</v>
      </c>
      <c r="M260" s="1">
        <f>testdata4[[#This Row],[close]]-Multiplier*testdata4[[#This Row],[ATR]]</f>
        <v>261.54467932733201</v>
      </c>
      <c r="N260" s="1">
        <f>IF(OR(testdata4[[#This Row],[UpperE]]&lt;N259,D259&gt;N259),testdata4[[#This Row],[UpperE]],N259)</f>
        <v>267.72582231088211</v>
      </c>
      <c r="O260" s="1">
        <f>IF(OR(testdata4[[#This Row],[LowerE]]&gt;O259,E259&lt;O259),testdata4[[#This Row],[LowerE]],O259)</f>
        <v>261.54467932733201</v>
      </c>
      <c r="P260" s="7">
        <f>IF(S259=N259,testdata4[[#This Row],[Upper]],testdata4[[#This Row],[Lower]])</f>
        <v>267.72582231088211</v>
      </c>
      <c r="Q260" s="7">
        <f>IF(testdata4[[#This Row],[AtrStop]]=testdata4[[#This Row],[Upper]],testdata4[[#This Row],[Upper]],NA())</f>
        <v>267.72582231088211</v>
      </c>
      <c r="R260" s="7" t="e">
        <f>IF(testdata4[[#This Row],[AtrStop]]=testdata4[[#This Row],[Lower]],testdata4[[#This Row],[Lower]],NA())</f>
        <v>#N/A</v>
      </c>
      <c r="S260" s="19">
        <f>IF(testdata4[[#This Row],[low]]&lt;=testdata4[[#This Row],[STpot]],testdata4[[#This Row],[Upper]],testdata4[[#This Row],[Lower]])</f>
        <v>267.72582231088211</v>
      </c>
      <c r="U260" s="2"/>
      <c r="V260" s="7"/>
      <c r="W260" s="7"/>
      <c r="X260" s="19"/>
      <c r="Y260" t="str">
        <f t="shared" si="3"/>
        <v>ERR</v>
      </c>
    </row>
    <row r="261" spans="1:25" x14ac:dyDescent="0.25">
      <c r="A261" s="5">
        <v>259</v>
      </c>
      <c r="B261" s="2">
        <v>43112</v>
      </c>
      <c r="C261" s="1">
        <v>266.23</v>
      </c>
      <c r="D261" s="1">
        <v>267.86</v>
      </c>
      <c r="E261" s="1">
        <v>265.89999999999998</v>
      </c>
      <c r="F261" s="1">
        <v>267.67</v>
      </c>
      <c r="G261" s="1">
        <f>testdata4[[#This Row],[high]]-testdata4[[#This Row],[low]]</f>
        <v>1.9600000000000364</v>
      </c>
      <c r="H261" s="1">
        <f>ABS(testdata4[[#This Row],[high]]-F260)</f>
        <v>1.9200000000000159</v>
      </c>
      <c r="I261" s="1">
        <f>ABS(testdata4[[#This Row],[low]]-F260)</f>
        <v>4.0000000000020464E-2</v>
      </c>
      <c r="J261" s="1">
        <f>MAX(testdata4[[#This Row],[H-L]:[|L-pC|]])</f>
        <v>1.9600000000000364</v>
      </c>
      <c r="K261" s="10">
        <f>(K260*20+testdata4[[#This Row],[TR]])/21</f>
        <v>1.4886732294184151</v>
      </c>
      <c r="L261" s="1">
        <f>testdata4[[#This Row],[close]]+Multiplier*testdata4[[#This Row],[ATR]]</f>
        <v>272.13601968825526</v>
      </c>
      <c r="M261" s="1">
        <f>testdata4[[#This Row],[close]]-Multiplier*testdata4[[#This Row],[ATR]]</f>
        <v>263.20398031174477</v>
      </c>
      <c r="N261" s="1">
        <f>IF(OR(testdata4[[#This Row],[UpperE]]&lt;N260,D260&gt;N260),testdata4[[#This Row],[UpperE]],N260)</f>
        <v>267.72582231088211</v>
      </c>
      <c r="O261" s="1">
        <f>IF(OR(testdata4[[#This Row],[LowerE]]&gt;O260,E260&lt;O260),testdata4[[#This Row],[LowerE]],O260)</f>
        <v>263.20398031174477</v>
      </c>
      <c r="P261" s="7">
        <f>IF(S260=N260,testdata4[[#This Row],[Upper]],testdata4[[#This Row],[Lower]])</f>
        <v>267.72582231088211</v>
      </c>
      <c r="Q261" s="7">
        <f>IF(testdata4[[#This Row],[AtrStop]]=testdata4[[#This Row],[Upper]],testdata4[[#This Row],[Upper]],NA())</f>
        <v>267.72582231088211</v>
      </c>
      <c r="R261" s="7" t="e">
        <f>IF(testdata4[[#This Row],[AtrStop]]=testdata4[[#This Row],[Lower]],testdata4[[#This Row],[Lower]],NA())</f>
        <v>#N/A</v>
      </c>
      <c r="S261" s="19">
        <f>IF(testdata4[[#This Row],[low]]&lt;=testdata4[[#This Row],[STpot]],testdata4[[#This Row],[Upper]],testdata4[[#This Row],[Lower]])</f>
        <v>267.72582231088211</v>
      </c>
      <c r="U261" s="2"/>
      <c r="V261" s="7"/>
      <c r="W261" s="7"/>
      <c r="X261" s="19"/>
      <c r="Y261" t="str">
        <f t="shared" si="3"/>
        <v>ERR</v>
      </c>
    </row>
    <row r="262" spans="1:25" x14ac:dyDescent="0.25">
      <c r="A262" s="5">
        <v>260</v>
      </c>
      <c r="B262" s="2">
        <v>43116</v>
      </c>
      <c r="C262" s="1">
        <v>269.05</v>
      </c>
      <c r="D262" s="1">
        <v>269.76</v>
      </c>
      <c r="E262" s="1">
        <v>266</v>
      </c>
      <c r="F262" s="1">
        <v>266.76</v>
      </c>
      <c r="G262" s="1">
        <f>testdata4[[#This Row],[high]]-testdata4[[#This Row],[low]]</f>
        <v>3.7599999999999909</v>
      </c>
      <c r="H262" s="1">
        <f>ABS(testdata4[[#This Row],[high]]-F261)</f>
        <v>2.089999999999975</v>
      </c>
      <c r="I262" s="1">
        <f>ABS(testdata4[[#This Row],[low]]-F261)</f>
        <v>1.6700000000000159</v>
      </c>
      <c r="J262" s="1">
        <f>MAX(testdata4[[#This Row],[H-L]:[|L-pC|]])</f>
        <v>3.7599999999999909</v>
      </c>
      <c r="K262" s="10">
        <f>(K261*20+testdata4[[#This Row],[TR]])/21</f>
        <v>1.5968316470651567</v>
      </c>
      <c r="L262" s="1">
        <f>testdata4[[#This Row],[close]]+Multiplier*testdata4[[#This Row],[ATR]]</f>
        <v>271.55049494119544</v>
      </c>
      <c r="M262" s="1">
        <f>testdata4[[#This Row],[close]]-Multiplier*testdata4[[#This Row],[ATR]]</f>
        <v>261.96950505880454</v>
      </c>
      <c r="N262" s="1">
        <f>IF(OR(testdata4[[#This Row],[UpperE]]&lt;N261,D261&gt;N261),testdata4[[#This Row],[UpperE]],N261)</f>
        <v>271.55049494119544</v>
      </c>
      <c r="O262" s="1">
        <f>IF(OR(testdata4[[#This Row],[LowerE]]&gt;O261,E261&lt;O261),testdata4[[#This Row],[LowerE]],O261)</f>
        <v>263.20398031174477</v>
      </c>
      <c r="P262" s="7">
        <f>IF(S261=N261,testdata4[[#This Row],[Upper]],testdata4[[#This Row],[Lower]])</f>
        <v>271.55049494119544</v>
      </c>
      <c r="Q262" s="7">
        <f>IF(testdata4[[#This Row],[AtrStop]]=testdata4[[#This Row],[Upper]],testdata4[[#This Row],[Upper]],NA())</f>
        <v>271.55049494119544</v>
      </c>
      <c r="R262" s="7" t="e">
        <f>IF(testdata4[[#This Row],[AtrStop]]=testdata4[[#This Row],[Lower]],testdata4[[#This Row],[Lower]],NA())</f>
        <v>#N/A</v>
      </c>
      <c r="S262" s="19">
        <f>IF(testdata4[[#This Row],[low]]&lt;=testdata4[[#This Row],[STpot]],testdata4[[#This Row],[Upper]],testdata4[[#This Row],[Lower]])</f>
        <v>271.55049494119544</v>
      </c>
      <c r="U262" s="2"/>
      <c r="V262" s="7"/>
      <c r="W262" s="7"/>
      <c r="X262" s="19"/>
      <c r="Y262" t="str">
        <f t="shared" si="3"/>
        <v>ERR</v>
      </c>
    </row>
    <row r="263" spans="1:25" x14ac:dyDescent="0.25">
      <c r="A263" s="5">
        <v>261</v>
      </c>
      <c r="B263" s="2">
        <v>43117</v>
      </c>
      <c r="C263" s="1">
        <v>267.77999999999997</v>
      </c>
      <c r="D263" s="1">
        <v>269.72000000000003</v>
      </c>
      <c r="E263" s="1">
        <v>266.76</v>
      </c>
      <c r="F263" s="1">
        <v>269.3</v>
      </c>
      <c r="G263" s="1">
        <f>testdata4[[#This Row],[high]]-testdata4[[#This Row],[low]]</f>
        <v>2.9600000000000364</v>
      </c>
      <c r="H263" s="1">
        <f>ABS(testdata4[[#This Row],[high]]-F262)</f>
        <v>2.9600000000000364</v>
      </c>
      <c r="I263" s="1">
        <f>ABS(testdata4[[#This Row],[low]]-F262)</f>
        <v>0</v>
      </c>
      <c r="J263" s="1">
        <f>MAX(testdata4[[#This Row],[H-L]:[|L-pC|]])</f>
        <v>2.9600000000000364</v>
      </c>
      <c r="K263" s="10">
        <f>(K262*20+testdata4[[#This Row],[TR]])/21</f>
        <v>1.6617444257763414</v>
      </c>
      <c r="L263" s="1">
        <f>testdata4[[#This Row],[close]]+Multiplier*testdata4[[#This Row],[ATR]]</f>
        <v>274.28523327732904</v>
      </c>
      <c r="M263" s="1">
        <f>testdata4[[#This Row],[close]]-Multiplier*testdata4[[#This Row],[ATR]]</f>
        <v>264.31476672267098</v>
      </c>
      <c r="N263" s="1">
        <f>IF(OR(testdata4[[#This Row],[UpperE]]&lt;N262,D262&gt;N262),testdata4[[#This Row],[UpperE]],N262)</f>
        <v>271.55049494119544</v>
      </c>
      <c r="O263" s="1">
        <f>IF(OR(testdata4[[#This Row],[LowerE]]&gt;O262,E262&lt;O262),testdata4[[#This Row],[LowerE]],O262)</f>
        <v>264.31476672267098</v>
      </c>
      <c r="P263" s="7">
        <f>IF(S262=N262,testdata4[[#This Row],[Upper]],testdata4[[#This Row],[Lower]])</f>
        <v>271.55049494119544</v>
      </c>
      <c r="Q263" s="7">
        <f>IF(testdata4[[#This Row],[AtrStop]]=testdata4[[#This Row],[Upper]],testdata4[[#This Row],[Upper]],NA())</f>
        <v>271.55049494119544</v>
      </c>
      <c r="R263" s="7" t="e">
        <f>IF(testdata4[[#This Row],[AtrStop]]=testdata4[[#This Row],[Lower]],testdata4[[#This Row],[Lower]],NA())</f>
        <v>#N/A</v>
      </c>
      <c r="S263" s="19">
        <f>IF(testdata4[[#This Row],[low]]&lt;=testdata4[[#This Row],[STpot]],testdata4[[#This Row],[Upper]],testdata4[[#This Row],[Lower]])</f>
        <v>271.55049494119544</v>
      </c>
      <c r="U263" s="2"/>
      <c r="V263" s="7"/>
      <c r="W263" s="7"/>
      <c r="X263" s="19"/>
      <c r="Y263" t="str">
        <f t="shared" si="3"/>
        <v>ERR</v>
      </c>
    </row>
    <row r="264" spans="1:25" x14ac:dyDescent="0.25">
      <c r="A264" s="5">
        <v>262</v>
      </c>
      <c r="B264" s="2">
        <v>43118</v>
      </c>
      <c r="C264" s="1">
        <v>269.17</v>
      </c>
      <c r="D264" s="1">
        <v>269.64</v>
      </c>
      <c r="E264" s="1">
        <v>268.31</v>
      </c>
      <c r="F264" s="1">
        <v>268.85000000000002</v>
      </c>
      <c r="G264" s="1">
        <f>testdata4[[#This Row],[high]]-testdata4[[#This Row],[low]]</f>
        <v>1.3299999999999841</v>
      </c>
      <c r="H264" s="1">
        <f>ABS(testdata4[[#This Row],[high]]-F263)</f>
        <v>0.33999999999997499</v>
      </c>
      <c r="I264" s="1">
        <f>ABS(testdata4[[#This Row],[low]]-F263)</f>
        <v>0.99000000000000909</v>
      </c>
      <c r="J264" s="1">
        <f>MAX(testdata4[[#This Row],[H-L]:[|L-pC|]])</f>
        <v>1.3299999999999841</v>
      </c>
      <c r="K264" s="10">
        <f>(K263*20+testdata4[[#This Row],[TR]])/21</f>
        <v>1.6459470721679434</v>
      </c>
      <c r="L264" s="1">
        <f>testdata4[[#This Row],[close]]+Multiplier*testdata4[[#This Row],[ATR]]</f>
        <v>273.78784121650386</v>
      </c>
      <c r="M264" s="1">
        <f>testdata4[[#This Row],[close]]-Multiplier*testdata4[[#This Row],[ATR]]</f>
        <v>263.91215878349618</v>
      </c>
      <c r="N264" s="1">
        <f>IF(OR(testdata4[[#This Row],[UpperE]]&lt;N263,D263&gt;N263),testdata4[[#This Row],[UpperE]],N263)</f>
        <v>271.55049494119544</v>
      </c>
      <c r="O264" s="1">
        <f>IF(OR(testdata4[[#This Row],[LowerE]]&gt;O263,E263&lt;O263),testdata4[[#This Row],[LowerE]],O263)</f>
        <v>264.31476672267098</v>
      </c>
      <c r="P264" s="7">
        <f>IF(S263=N263,testdata4[[#This Row],[Upper]],testdata4[[#This Row],[Lower]])</f>
        <v>271.55049494119544</v>
      </c>
      <c r="Q264" s="7">
        <f>IF(testdata4[[#This Row],[AtrStop]]=testdata4[[#This Row],[Upper]],testdata4[[#This Row],[Upper]],NA())</f>
        <v>271.55049494119544</v>
      </c>
      <c r="R264" s="7" t="e">
        <f>IF(testdata4[[#This Row],[AtrStop]]=testdata4[[#This Row],[Lower]],testdata4[[#This Row],[Lower]],NA())</f>
        <v>#N/A</v>
      </c>
      <c r="S264" s="19">
        <f>IF(testdata4[[#This Row],[low]]&lt;=testdata4[[#This Row],[STpot]],testdata4[[#This Row],[Upper]],testdata4[[#This Row],[Lower]])</f>
        <v>271.55049494119544</v>
      </c>
      <c r="U264" s="2"/>
      <c r="V264" s="7"/>
      <c r="W264" s="7"/>
      <c r="X264" s="19"/>
      <c r="Y264" t="str">
        <f t="shared" si="3"/>
        <v>ERR</v>
      </c>
    </row>
    <row r="265" spans="1:25" x14ac:dyDescent="0.25">
      <c r="A265" s="5">
        <v>263</v>
      </c>
      <c r="B265" s="2">
        <v>43119</v>
      </c>
      <c r="C265" s="1">
        <v>269.48</v>
      </c>
      <c r="D265" s="1">
        <v>270.07</v>
      </c>
      <c r="E265" s="1">
        <v>268.85000000000002</v>
      </c>
      <c r="F265" s="1">
        <v>270.07</v>
      </c>
      <c r="G265" s="1">
        <f>testdata4[[#This Row],[high]]-testdata4[[#This Row],[low]]</f>
        <v>1.2199999999999704</v>
      </c>
      <c r="H265" s="1">
        <f>ABS(testdata4[[#This Row],[high]]-F264)</f>
        <v>1.2199999999999704</v>
      </c>
      <c r="I265" s="1">
        <f>ABS(testdata4[[#This Row],[low]]-F264)</f>
        <v>0</v>
      </c>
      <c r="J265" s="1">
        <f>MAX(testdata4[[#This Row],[H-L]:[|L-pC|]])</f>
        <v>1.2199999999999704</v>
      </c>
      <c r="K265" s="10">
        <f>(K264*20+testdata4[[#This Row],[TR]])/21</f>
        <v>1.6256638782551829</v>
      </c>
      <c r="L265" s="1">
        <f>testdata4[[#This Row],[close]]+Multiplier*testdata4[[#This Row],[ATR]]</f>
        <v>274.94699163476554</v>
      </c>
      <c r="M265" s="1">
        <f>testdata4[[#This Row],[close]]-Multiplier*testdata4[[#This Row],[ATR]]</f>
        <v>265.19300836523445</v>
      </c>
      <c r="N265" s="1">
        <f>IF(OR(testdata4[[#This Row],[UpperE]]&lt;N264,D264&gt;N264),testdata4[[#This Row],[UpperE]],N264)</f>
        <v>271.55049494119544</v>
      </c>
      <c r="O265" s="1">
        <f>IF(OR(testdata4[[#This Row],[LowerE]]&gt;O264,E264&lt;O264),testdata4[[#This Row],[LowerE]],O264)</f>
        <v>265.19300836523445</v>
      </c>
      <c r="P265" s="7">
        <f>IF(S264=N264,testdata4[[#This Row],[Upper]],testdata4[[#This Row],[Lower]])</f>
        <v>271.55049494119544</v>
      </c>
      <c r="Q265" s="7">
        <f>IF(testdata4[[#This Row],[AtrStop]]=testdata4[[#This Row],[Upper]],testdata4[[#This Row],[Upper]],NA())</f>
        <v>271.55049494119544</v>
      </c>
      <c r="R265" s="7" t="e">
        <f>IF(testdata4[[#This Row],[AtrStop]]=testdata4[[#This Row],[Lower]],testdata4[[#This Row],[Lower]],NA())</f>
        <v>#N/A</v>
      </c>
      <c r="S265" s="19">
        <f>IF(testdata4[[#This Row],[low]]&lt;=testdata4[[#This Row],[STpot]],testdata4[[#This Row],[Upper]],testdata4[[#This Row],[Lower]])</f>
        <v>271.55049494119544</v>
      </c>
      <c r="U265" s="2"/>
      <c r="V265" s="7"/>
      <c r="W265" s="7"/>
      <c r="X265" s="19"/>
      <c r="Y265" t="str">
        <f t="shared" si="3"/>
        <v>ERR</v>
      </c>
    </row>
    <row r="266" spans="1:25" x14ac:dyDescent="0.25">
      <c r="A266" s="5">
        <v>264</v>
      </c>
      <c r="B266" s="2">
        <v>43122</v>
      </c>
      <c r="C266" s="1">
        <v>269.83999999999997</v>
      </c>
      <c r="D266" s="1">
        <v>272.27</v>
      </c>
      <c r="E266" s="1">
        <v>269.77999999999997</v>
      </c>
      <c r="F266" s="1">
        <v>272.27</v>
      </c>
      <c r="G266" s="1">
        <f>testdata4[[#This Row],[high]]-testdata4[[#This Row],[low]]</f>
        <v>2.4900000000000091</v>
      </c>
      <c r="H266" s="1">
        <f>ABS(testdata4[[#This Row],[high]]-F265)</f>
        <v>2.1999999999999886</v>
      </c>
      <c r="I266" s="1">
        <f>ABS(testdata4[[#This Row],[low]]-F265)</f>
        <v>0.29000000000002046</v>
      </c>
      <c r="J266" s="1">
        <f>MAX(testdata4[[#This Row],[H-L]:[|L-pC|]])</f>
        <v>2.4900000000000091</v>
      </c>
      <c r="K266" s="10">
        <f>(K265*20+testdata4[[#This Row],[TR]])/21</f>
        <v>1.6668227411954126</v>
      </c>
      <c r="L266" s="1">
        <f>testdata4[[#This Row],[close]]+Multiplier*testdata4[[#This Row],[ATR]]</f>
        <v>277.27046822358619</v>
      </c>
      <c r="M266" s="1">
        <f>testdata4[[#This Row],[close]]-Multiplier*testdata4[[#This Row],[ATR]]</f>
        <v>267.26953177641377</v>
      </c>
      <c r="N266" s="1">
        <f>IF(OR(testdata4[[#This Row],[UpperE]]&lt;N265,D265&gt;N265),testdata4[[#This Row],[UpperE]],N265)</f>
        <v>271.55049494119544</v>
      </c>
      <c r="O266" s="1">
        <f>IF(OR(testdata4[[#This Row],[LowerE]]&gt;O265,E265&lt;O265),testdata4[[#This Row],[LowerE]],O265)</f>
        <v>267.26953177641377</v>
      </c>
      <c r="P266" s="7">
        <f>IF(S265=N265,testdata4[[#This Row],[Upper]],testdata4[[#This Row],[Lower]])</f>
        <v>271.55049494119544</v>
      </c>
      <c r="Q266" s="7">
        <f>IF(testdata4[[#This Row],[AtrStop]]=testdata4[[#This Row],[Upper]],testdata4[[#This Row],[Upper]],NA())</f>
        <v>271.55049494119544</v>
      </c>
      <c r="R266" s="7" t="e">
        <f>IF(testdata4[[#This Row],[AtrStop]]=testdata4[[#This Row],[Lower]],testdata4[[#This Row],[Lower]],NA())</f>
        <v>#N/A</v>
      </c>
      <c r="S266" s="19">
        <f>IF(testdata4[[#This Row],[low]]&lt;=testdata4[[#This Row],[STpot]],testdata4[[#This Row],[Upper]],testdata4[[#This Row],[Lower]])</f>
        <v>271.55049494119544</v>
      </c>
      <c r="U266" s="2"/>
      <c r="V266" s="7"/>
      <c r="W266" s="7"/>
      <c r="X266" s="19"/>
      <c r="Y266" t="str">
        <f t="shared" si="3"/>
        <v>ERR</v>
      </c>
    </row>
    <row r="267" spans="1:25" x14ac:dyDescent="0.25">
      <c r="A267" s="5">
        <v>265</v>
      </c>
      <c r="B267" s="2">
        <v>43123</v>
      </c>
      <c r="C267" s="1">
        <v>272.31</v>
      </c>
      <c r="D267" s="1">
        <v>273.16000000000003</v>
      </c>
      <c r="E267" s="1">
        <v>271.95999999999998</v>
      </c>
      <c r="F267" s="1">
        <v>272.83999999999997</v>
      </c>
      <c r="G267" s="1">
        <f>testdata4[[#This Row],[high]]-testdata4[[#This Row],[low]]</f>
        <v>1.2000000000000455</v>
      </c>
      <c r="H267" s="1">
        <f>ABS(testdata4[[#This Row],[high]]-F266)</f>
        <v>0.8900000000000432</v>
      </c>
      <c r="I267" s="1">
        <f>ABS(testdata4[[#This Row],[low]]-F266)</f>
        <v>0.31000000000000227</v>
      </c>
      <c r="J267" s="1">
        <f>MAX(testdata4[[#This Row],[H-L]:[|L-pC|]])</f>
        <v>1.2000000000000455</v>
      </c>
      <c r="K267" s="10">
        <f>(K266*20+testdata4[[#This Row],[TR]])/21</f>
        <v>1.6445930868527763</v>
      </c>
      <c r="L267" s="1">
        <f>testdata4[[#This Row],[close]]+Multiplier*testdata4[[#This Row],[ATR]]</f>
        <v>277.77377926055829</v>
      </c>
      <c r="M267" s="1">
        <f>testdata4[[#This Row],[close]]-Multiplier*testdata4[[#This Row],[ATR]]</f>
        <v>267.90622073944166</v>
      </c>
      <c r="N267" s="1">
        <f>IF(OR(testdata4[[#This Row],[UpperE]]&lt;N266,D266&gt;N266),testdata4[[#This Row],[UpperE]],N266)</f>
        <v>277.77377926055829</v>
      </c>
      <c r="O267" s="1">
        <f>IF(OR(testdata4[[#This Row],[LowerE]]&gt;O266,E266&lt;O266),testdata4[[#This Row],[LowerE]],O266)</f>
        <v>267.90622073944166</v>
      </c>
      <c r="P267" s="7">
        <f>IF(S266=N266,testdata4[[#This Row],[Upper]],testdata4[[#This Row],[Lower]])</f>
        <v>277.77377926055829</v>
      </c>
      <c r="Q267" s="7">
        <f>IF(testdata4[[#This Row],[AtrStop]]=testdata4[[#This Row],[Upper]],testdata4[[#This Row],[Upper]],NA())</f>
        <v>277.77377926055829</v>
      </c>
      <c r="R267" s="7" t="e">
        <f>IF(testdata4[[#This Row],[AtrStop]]=testdata4[[#This Row],[Lower]],testdata4[[#This Row],[Lower]],NA())</f>
        <v>#N/A</v>
      </c>
      <c r="S267" s="19">
        <f>IF(testdata4[[#This Row],[low]]&lt;=testdata4[[#This Row],[STpot]],testdata4[[#This Row],[Upper]],testdata4[[#This Row],[Lower]])</f>
        <v>277.77377926055829</v>
      </c>
      <c r="U267" s="2"/>
      <c r="V267" s="7"/>
      <c r="W267" s="7"/>
      <c r="X267" s="19"/>
      <c r="Y267" t="str">
        <f t="shared" si="3"/>
        <v>ERR</v>
      </c>
    </row>
    <row r="268" spans="1:25" x14ac:dyDescent="0.25">
      <c r="A268" s="5">
        <v>266</v>
      </c>
      <c r="B268" s="2">
        <v>43124</v>
      </c>
      <c r="C268" s="1">
        <v>273.55</v>
      </c>
      <c r="D268" s="1">
        <v>274.2</v>
      </c>
      <c r="E268" s="1">
        <v>271.45</v>
      </c>
      <c r="F268" s="1">
        <v>272.74</v>
      </c>
      <c r="G268" s="1">
        <f>testdata4[[#This Row],[high]]-testdata4[[#This Row],[low]]</f>
        <v>2.75</v>
      </c>
      <c r="H268" s="1">
        <f>ABS(testdata4[[#This Row],[high]]-F267)</f>
        <v>1.3600000000000136</v>
      </c>
      <c r="I268" s="1">
        <f>ABS(testdata4[[#This Row],[low]]-F267)</f>
        <v>1.3899999999999864</v>
      </c>
      <c r="J268" s="1">
        <f>MAX(testdata4[[#This Row],[H-L]:[|L-pC|]])</f>
        <v>2.75</v>
      </c>
      <c r="K268" s="10">
        <f>(K267*20+testdata4[[#This Row],[TR]])/21</f>
        <v>1.6972315112883585</v>
      </c>
      <c r="L268" s="1">
        <f>testdata4[[#This Row],[close]]+Multiplier*testdata4[[#This Row],[ATR]]</f>
        <v>277.83169453386506</v>
      </c>
      <c r="M268" s="1">
        <f>testdata4[[#This Row],[close]]-Multiplier*testdata4[[#This Row],[ATR]]</f>
        <v>267.64830546613496</v>
      </c>
      <c r="N268" s="1">
        <f>IF(OR(testdata4[[#This Row],[UpperE]]&lt;N267,D267&gt;N267),testdata4[[#This Row],[UpperE]],N267)</f>
        <v>277.77377926055829</v>
      </c>
      <c r="O268" s="1">
        <f>IF(OR(testdata4[[#This Row],[LowerE]]&gt;O267,E267&lt;O267),testdata4[[#This Row],[LowerE]],O267)</f>
        <v>267.90622073944166</v>
      </c>
      <c r="P268" s="7">
        <f>IF(S267=N267,testdata4[[#This Row],[Upper]],testdata4[[#This Row],[Lower]])</f>
        <v>277.77377926055829</v>
      </c>
      <c r="Q268" s="7">
        <f>IF(testdata4[[#This Row],[AtrStop]]=testdata4[[#This Row],[Upper]],testdata4[[#This Row],[Upper]],NA())</f>
        <v>277.77377926055829</v>
      </c>
      <c r="R268" s="7" t="e">
        <f>IF(testdata4[[#This Row],[AtrStop]]=testdata4[[#This Row],[Lower]],testdata4[[#This Row],[Lower]],NA())</f>
        <v>#N/A</v>
      </c>
      <c r="S268" s="19">
        <f>IF(testdata4[[#This Row],[low]]&lt;=testdata4[[#This Row],[STpot]],testdata4[[#This Row],[Upper]],testdata4[[#This Row],[Lower]])</f>
        <v>277.77377926055829</v>
      </c>
      <c r="U268" s="2"/>
      <c r="V268" s="7"/>
      <c r="W268" s="7"/>
      <c r="X268" s="19"/>
      <c r="Y268" t="str">
        <f t="shared" si="3"/>
        <v>ERR</v>
      </c>
    </row>
    <row r="269" spans="1:25" x14ac:dyDescent="0.25">
      <c r="A269" s="5">
        <v>267</v>
      </c>
      <c r="B269" s="2">
        <v>43125</v>
      </c>
      <c r="C269" s="1">
        <v>273.68</v>
      </c>
      <c r="D269" s="1">
        <v>273.79000000000002</v>
      </c>
      <c r="E269" s="1">
        <v>271.99</v>
      </c>
      <c r="F269" s="1">
        <v>272.85000000000002</v>
      </c>
      <c r="G269" s="1">
        <f>testdata4[[#This Row],[high]]-testdata4[[#This Row],[low]]</f>
        <v>1.8000000000000114</v>
      </c>
      <c r="H269" s="1">
        <f>ABS(testdata4[[#This Row],[high]]-F268)</f>
        <v>1.0500000000000114</v>
      </c>
      <c r="I269" s="1">
        <f>ABS(testdata4[[#This Row],[low]]-F268)</f>
        <v>0.75</v>
      </c>
      <c r="J269" s="1">
        <f>MAX(testdata4[[#This Row],[H-L]:[|L-pC|]])</f>
        <v>1.8000000000000114</v>
      </c>
      <c r="K269" s="10">
        <f>(K268*20+testdata4[[#This Row],[TR]])/21</f>
        <v>1.7021252488460563</v>
      </c>
      <c r="L269" s="1">
        <f>testdata4[[#This Row],[close]]+Multiplier*testdata4[[#This Row],[ATR]]</f>
        <v>277.95637574653819</v>
      </c>
      <c r="M269" s="1">
        <f>testdata4[[#This Row],[close]]-Multiplier*testdata4[[#This Row],[ATR]]</f>
        <v>267.74362425346186</v>
      </c>
      <c r="N269" s="1">
        <f>IF(OR(testdata4[[#This Row],[UpperE]]&lt;N268,D268&gt;N268),testdata4[[#This Row],[UpperE]],N268)</f>
        <v>277.77377926055829</v>
      </c>
      <c r="O269" s="1">
        <f>IF(OR(testdata4[[#This Row],[LowerE]]&gt;O268,E268&lt;O268),testdata4[[#This Row],[LowerE]],O268)</f>
        <v>267.90622073944166</v>
      </c>
      <c r="P269" s="7">
        <f>IF(S268=N268,testdata4[[#This Row],[Upper]],testdata4[[#This Row],[Lower]])</f>
        <v>277.77377926055829</v>
      </c>
      <c r="Q269" s="7">
        <f>IF(testdata4[[#This Row],[AtrStop]]=testdata4[[#This Row],[Upper]],testdata4[[#This Row],[Upper]],NA())</f>
        <v>277.77377926055829</v>
      </c>
      <c r="R269" s="7" t="e">
        <f>IF(testdata4[[#This Row],[AtrStop]]=testdata4[[#This Row],[Lower]],testdata4[[#This Row],[Lower]],NA())</f>
        <v>#N/A</v>
      </c>
      <c r="S269" s="19">
        <f>IF(testdata4[[#This Row],[low]]&lt;=testdata4[[#This Row],[STpot]],testdata4[[#This Row],[Upper]],testdata4[[#This Row],[Lower]])</f>
        <v>277.77377926055829</v>
      </c>
      <c r="U269" s="2"/>
      <c r="V269" s="7"/>
      <c r="W269" s="7"/>
      <c r="X269" s="19"/>
      <c r="Y269" t="str">
        <f t="shared" si="3"/>
        <v>ERR</v>
      </c>
    </row>
    <row r="270" spans="1:25" x14ac:dyDescent="0.25">
      <c r="A270" s="5">
        <v>268</v>
      </c>
      <c r="B270" s="2">
        <v>43126</v>
      </c>
      <c r="C270" s="1">
        <v>273.77</v>
      </c>
      <c r="D270" s="1">
        <v>276.06</v>
      </c>
      <c r="E270" s="1">
        <v>273.49</v>
      </c>
      <c r="F270" s="1">
        <v>276.01</v>
      </c>
      <c r="G270" s="1">
        <f>testdata4[[#This Row],[high]]-testdata4[[#This Row],[low]]</f>
        <v>2.5699999999999932</v>
      </c>
      <c r="H270" s="1">
        <f>ABS(testdata4[[#This Row],[high]]-F269)</f>
        <v>3.2099999999999795</v>
      </c>
      <c r="I270" s="1">
        <f>ABS(testdata4[[#This Row],[low]]-F269)</f>
        <v>0.63999999999998636</v>
      </c>
      <c r="J270" s="1">
        <f>MAX(testdata4[[#This Row],[H-L]:[|L-pC|]])</f>
        <v>3.2099999999999795</v>
      </c>
      <c r="K270" s="10">
        <f>(K269*20+testdata4[[#This Row],[TR]])/21</f>
        <v>1.7739288084248144</v>
      </c>
      <c r="L270" s="1">
        <f>testdata4[[#This Row],[close]]+Multiplier*testdata4[[#This Row],[ATR]]</f>
        <v>281.33178642527446</v>
      </c>
      <c r="M270" s="1">
        <f>testdata4[[#This Row],[close]]-Multiplier*testdata4[[#This Row],[ATR]]</f>
        <v>270.68821357472552</v>
      </c>
      <c r="N270" s="1">
        <f>IF(OR(testdata4[[#This Row],[UpperE]]&lt;N269,D269&gt;N269),testdata4[[#This Row],[UpperE]],N269)</f>
        <v>277.77377926055829</v>
      </c>
      <c r="O270" s="1">
        <f>IF(OR(testdata4[[#This Row],[LowerE]]&gt;O269,E269&lt;O269),testdata4[[#This Row],[LowerE]],O269)</f>
        <v>270.68821357472552</v>
      </c>
      <c r="P270" s="7">
        <f>IF(S269=N269,testdata4[[#This Row],[Upper]],testdata4[[#This Row],[Lower]])</f>
        <v>277.77377926055829</v>
      </c>
      <c r="Q270" s="7">
        <f>IF(testdata4[[#This Row],[AtrStop]]=testdata4[[#This Row],[Upper]],testdata4[[#This Row],[Upper]],NA())</f>
        <v>277.77377926055829</v>
      </c>
      <c r="R270" s="7" t="e">
        <f>IF(testdata4[[#This Row],[AtrStop]]=testdata4[[#This Row],[Lower]],testdata4[[#This Row],[Lower]],NA())</f>
        <v>#N/A</v>
      </c>
      <c r="S270" s="19">
        <f>IF(testdata4[[#This Row],[low]]&lt;=testdata4[[#This Row],[STpot]],testdata4[[#This Row],[Upper]],testdata4[[#This Row],[Lower]])</f>
        <v>277.77377926055829</v>
      </c>
      <c r="U270" s="2"/>
      <c r="V270" s="7"/>
      <c r="W270" s="7"/>
      <c r="X270" s="19"/>
      <c r="Y270" t="str">
        <f t="shared" si="3"/>
        <v>ERR</v>
      </c>
    </row>
    <row r="271" spans="1:25" x14ac:dyDescent="0.25">
      <c r="A271" s="5">
        <v>269</v>
      </c>
      <c r="B271" s="2">
        <v>43129</v>
      </c>
      <c r="C271" s="1">
        <v>275.39</v>
      </c>
      <c r="D271" s="1">
        <v>275.87</v>
      </c>
      <c r="E271" s="1">
        <v>274.01</v>
      </c>
      <c r="F271" s="1">
        <v>274.18</v>
      </c>
      <c r="G271" s="1">
        <f>testdata4[[#This Row],[high]]-testdata4[[#This Row],[low]]</f>
        <v>1.8600000000000136</v>
      </c>
      <c r="H271" s="1">
        <f>ABS(testdata4[[#This Row],[high]]-F270)</f>
        <v>0.13999999999998636</v>
      </c>
      <c r="I271" s="1">
        <f>ABS(testdata4[[#This Row],[low]]-F270)</f>
        <v>2</v>
      </c>
      <c r="J271" s="1">
        <f>MAX(testdata4[[#This Row],[H-L]:[|L-pC|]])</f>
        <v>2</v>
      </c>
      <c r="K271" s="10">
        <f>(K270*20+testdata4[[#This Row],[TR]])/21</f>
        <v>1.7846941032617281</v>
      </c>
      <c r="L271" s="1">
        <f>testdata4[[#This Row],[close]]+Multiplier*testdata4[[#This Row],[ATR]]</f>
        <v>279.53408230978516</v>
      </c>
      <c r="M271" s="1">
        <f>testdata4[[#This Row],[close]]-Multiplier*testdata4[[#This Row],[ATR]]</f>
        <v>268.82591769021485</v>
      </c>
      <c r="N271" s="1">
        <f>IF(OR(testdata4[[#This Row],[UpperE]]&lt;N270,D270&gt;N270),testdata4[[#This Row],[UpperE]],N270)</f>
        <v>277.77377926055829</v>
      </c>
      <c r="O271" s="1">
        <f>IF(OR(testdata4[[#This Row],[LowerE]]&gt;O270,E270&lt;O270),testdata4[[#This Row],[LowerE]],O270)</f>
        <v>270.68821357472552</v>
      </c>
      <c r="P271" s="7">
        <f>IF(S270=N270,testdata4[[#This Row],[Upper]],testdata4[[#This Row],[Lower]])</f>
        <v>277.77377926055829</v>
      </c>
      <c r="Q271" s="7">
        <f>IF(testdata4[[#This Row],[AtrStop]]=testdata4[[#This Row],[Upper]],testdata4[[#This Row],[Upper]],NA())</f>
        <v>277.77377926055829</v>
      </c>
      <c r="R271" s="7" t="e">
        <f>IF(testdata4[[#This Row],[AtrStop]]=testdata4[[#This Row],[Lower]],testdata4[[#This Row],[Lower]],NA())</f>
        <v>#N/A</v>
      </c>
      <c r="S271" s="19">
        <f>IF(testdata4[[#This Row],[low]]&lt;=testdata4[[#This Row],[STpot]],testdata4[[#This Row],[Upper]],testdata4[[#This Row],[Lower]])</f>
        <v>277.77377926055829</v>
      </c>
      <c r="U271" s="2"/>
      <c r="V271" s="7"/>
      <c r="W271" s="7"/>
      <c r="X271" s="19"/>
      <c r="Y271" t="str">
        <f t="shared" si="3"/>
        <v>ERR</v>
      </c>
    </row>
    <row r="272" spans="1:25" x14ac:dyDescent="0.25">
      <c r="A272" s="5">
        <v>270</v>
      </c>
      <c r="B272" s="2">
        <v>43130</v>
      </c>
      <c r="C272" s="1">
        <v>272.18</v>
      </c>
      <c r="D272" s="1">
        <v>274.24</v>
      </c>
      <c r="E272" s="1">
        <v>270.85000000000002</v>
      </c>
      <c r="F272" s="1">
        <v>271.37</v>
      </c>
      <c r="G272" s="1">
        <f>testdata4[[#This Row],[high]]-testdata4[[#This Row],[low]]</f>
        <v>3.3899999999999864</v>
      </c>
      <c r="H272" s="1">
        <f>ABS(testdata4[[#This Row],[high]]-F271)</f>
        <v>6.0000000000002274E-2</v>
      </c>
      <c r="I272" s="1">
        <f>ABS(testdata4[[#This Row],[low]]-F271)</f>
        <v>3.3299999999999841</v>
      </c>
      <c r="J272" s="1">
        <f>MAX(testdata4[[#This Row],[H-L]:[|L-pC|]])</f>
        <v>3.3899999999999864</v>
      </c>
      <c r="K272" s="10">
        <f>(K271*20+testdata4[[#This Row],[TR]])/21</f>
        <v>1.8611372412016451</v>
      </c>
      <c r="L272" s="1">
        <f>testdata4[[#This Row],[close]]+Multiplier*testdata4[[#This Row],[ATR]]</f>
        <v>276.95341172360492</v>
      </c>
      <c r="M272" s="1">
        <f>testdata4[[#This Row],[close]]-Multiplier*testdata4[[#This Row],[ATR]]</f>
        <v>265.78658827639509</v>
      </c>
      <c r="N272" s="1">
        <f>IF(OR(testdata4[[#This Row],[UpperE]]&lt;N271,D271&gt;N271),testdata4[[#This Row],[UpperE]],N271)</f>
        <v>276.95341172360492</v>
      </c>
      <c r="O272" s="1">
        <f>IF(OR(testdata4[[#This Row],[LowerE]]&gt;O271,E271&lt;O271),testdata4[[#This Row],[LowerE]],O271)</f>
        <v>270.68821357472552</v>
      </c>
      <c r="P272" s="7">
        <f>IF(S271=N271,testdata4[[#This Row],[Upper]],testdata4[[#This Row],[Lower]])</f>
        <v>276.95341172360492</v>
      </c>
      <c r="Q272" s="7">
        <f>IF(testdata4[[#This Row],[AtrStop]]=testdata4[[#This Row],[Upper]],testdata4[[#This Row],[Upper]],NA())</f>
        <v>276.95341172360492</v>
      </c>
      <c r="R272" s="7" t="e">
        <f>IF(testdata4[[#This Row],[AtrStop]]=testdata4[[#This Row],[Lower]],testdata4[[#This Row],[Lower]],NA())</f>
        <v>#N/A</v>
      </c>
      <c r="S272" s="19">
        <f>IF(testdata4[[#This Row],[low]]&lt;=testdata4[[#This Row],[STpot]],testdata4[[#This Row],[Upper]],testdata4[[#This Row],[Lower]])</f>
        <v>276.95341172360492</v>
      </c>
      <c r="U272" s="2"/>
      <c r="V272" s="7"/>
      <c r="W272" s="7"/>
      <c r="X272" s="19"/>
      <c r="Y272" t="str">
        <f t="shared" ref="Y272:Y335" si="4">IF(ROUND(X272,8)&lt;&gt;ROUND(S272,8),"ERR","")</f>
        <v>ERR</v>
      </c>
    </row>
    <row r="273" spans="1:25" x14ac:dyDescent="0.25">
      <c r="A273" s="5">
        <v>271</v>
      </c>
      <c r="B273" s="2">
        <v>43131</v>
      </c>
      <c r="C273" s="1">
        <v>272.3</v>
      </c>
      <c r="D273" s="1">
        <v>272.85000000000002</v>
      </c>
      <c r="E273" s="1">
        <v>270.33</v>
      </c>
      <c r="F273" s="1">
        <v>271.51</v>
      </c>
      <c r="G273" s="1">
        <f>testdata4[[#This Row],[high]]-testdata4[[#This Row],[low]]</f>
        <v>2.5200000000000387</v>
      </c>
      <c r="H273" s="1">
        <f>ABS(testdata4[[#This Row],[high]]-F272)</f>
        <v>1.4800000000000182</v>
      </c>
      <c r="I273" s="1">
        <f>ABS(testdata4[[#This Row],[low]]-F272)</f>
        <v>1.0400000000000205</v>
      </c>
      <c r="J273" s="1">
        <f>MAX(testdata4[[#This Row],[H-L]:[|L-pC|]])</f>
        <v>2.5200000000000387</v>
      </c>
      <c r="K273" s="10">
        <f>(K272*20+testdata4[[#This Row],[TR]])/21</f>
        <v>1.8925116582872827</v>
      </c>
      <c r="L273" s="1">
        <f>testdata4[[#This Row],[close]]+Multiplier*testdata4[[#This Row],[ATR]]</f>
        <v>277.18753497486182</v>
      </c>
      <c r="M273" s="1">
        <f>testdata4[[#This Row],[close]]-Multiplier*testdata4[[#This Row],[ATR]]</f>
        <v>265.83246502513816</v>
      </c>
      <c r="N273" s="1">
        <f>IF(OR(testdata4[[#This Row],[UpperE]]&lt;N272,D272&gt;N272),testdata4[[#This Row],[UpperE]],N272)</f>
        <v>276.95341172360492</v>
      </c>
      <c r="O273" s="1">
        <f>IF(OR(testdata4[[#This Row],[LowerE]]&gt;O272,E272&lt;O272),testdata4[[#This Row],[LowerE]],O272)</f>
        <v>270.68821357472552</v>
      </c>
      <c r="P273" s="7">
        <f>IF(S272=N272,testdata4[[#This Row],[Upper]],testdata4[[#This Row],[Lower]])</f>
        <v>276.95341172360492</v>
      </c>
      <c r="Q273" s="7">
        <f>IF(testdata4[[#This Row],[AtrStop]]=testdata4[[#This Row],[Upper]],testdata4[[#This Row],[Upper]],NA())</f>
        <v>276.95341172360492</v>
      </c>
      <c r="R273" s="7" t="e">
        <f>IF(testdata4[[#This Row],[AtrStop]]=testdata4[[#This Row],[Lower]],testdata4[[#This Row],[Lower]],NA())</f>
        <v>#N/A</v>
      </c>
      <c r="S273" s="19">
        <f>IF(testdata4[[#This Row],[low]]&lt;=testdata4[[#This Row],[STpot]],testdata4[[#This Row],[Upper]],testdata4[[#This Row],[Lower]])</f>
        <v>276.95341172360492</v>
      </c>
      <c r="U273" s="2"/>
      <c r="V273" s="7"/>
      <c r="W273" s="7"/>
      <c r="X273" s="19"/>
      <c r="Y273" t="str">
        <f t="shared" si="4"/>
        <v>ERR</v>
      </c>
    </row>
    <row r="274" spans="1:25" x14ac:dyDescent="0.25">
      <c r="A274" s="5">
        <v>272</v>
      </c>
      <c r="B274" s="2">
        <v>43132</v>
      </c>
      <c r="C274" s="1">
        <v>270.70999999999998</v>
      </c>
      <c r="D274" s="1">
        <v>272.62</v>
      </c>
      <c r="E274" s="1">
        <v>270.33</v>
      </c>
      <c r="F274" s="1">
        <v>271.2</v>
      </c>
      <c r="G274" s="1">
        <f>testdata4[[#This Row],[high]]-testdata4[[#This Row],[low]]</f>
        <v>2.2900000000000205</v>
      </c>
      <c r="H274" s="1">
        <f>ABS(testdata4[[#This Row],[high]]-F273)</f>
        <v>1.1100000000000136</v>
      </c>
      <c r="I274" s="1">
        <f>ABS(testdata4[[#This Row],[low]]-F273)</f>
        <v>1.1800000000000068</v>
      </c>
      <c r="J274" s="1">
        <f>MAX(testdata4[[#This Row],[H-L]:[|L-pC|]])</f>
        <v>2.2900000000000205</v>
      </c>
      <c r="K274" s="10">
        <f>(K273*20+testdata4[[#This Row],[TR]])/21</f>
        <v>1.9114396745593178</v>
      </c>
      <c r="L274" s="1">
        <f>testdata4[[#This Row],[close]]+Multiplier*testdata4[[#This Row],[ATR]]</f>
        <v>276.93431902367792</v>
      </c>
      <c r="M274" s="1">
        <f>testdata4[[#This Row],[close]]-Multiplier*testdata4[[#This Row],[ATR]]</f>
        <v>265.46568097632206</v>
      </c>
      <c r="N274" s="1">
        <f>IF(OR(testdata4[[#This Row],[UpperE]]&lt;N273,D273&gt;N273),testdata4[[#This Row],[UpperE]],N273)</f>
        <v>276.93431902367792</v>
      </c>
      <c r="O274" s="1">
        <f>IF(OR(testdata4[[#This Row],[LowerE]]&gt;O273,E273&lt;O273),testdata4[[#This Row],[LowerE]],O273)</f>
        <v>265.46568097632206</v>
      </c>
      <c r="P274" s="7">
        <f>IF(S273=N273,testdata4[[#This Row],[Upper]],testdata4[[#This Row],[Lower]])</f>
        <v>276.93431902367792</v>
      </c>
      <c r="Q274" s="7">
        <f>IF(testdata4[[#This Row],[AtrStop]]=testdata4[[#This Row],[Upper]],testdata4[[#This Row],[Upper]],NA())</f>
        <v>276.93431902367792</v>
      </c>
      <c r="R274" s="7" t="e">
        <f>IF(testdata4[[#This Row],[AtrStop]]=testdata4[[#This Row],[Lower]],testdata4[[#This Row],[Lower]],NA())</f>
        <v>#N/A</v>
      </c>
      <c r="S274" s="19">
        <f>IF(testdata4[[#This Row],[low]]&lt;=testdata4[[#This Row],[STpot]],testdata4[[#This Row],[Upper]],testdata4[[#This Row],[Lower]])</f>
        <v>276.93431902367792</v>
      </c>
      <c r="U274" s="2"/>
      <c r="V274" s="7"/>
      <c r="W274" s="7"/>
      <c r="X274" s="19"/>
      <c r="Y274" t="str">
        <f t="shared" si="4"/>
        <v>ERR</v>
      </c>
    </row>
    <row r="275" spans="1:25" x14ac:dyDescent="0.25">
      <c r="A275" s="5">
        <v>273</v>
      </c>
      <c r="B275" s="2">
        <v>43133</v>
      </c>
      <c r="C275" s="1">
        <v>269.75</v>
      </c>
      <c r="D275" s="1">
        <v>269.89999999999998</v>
      </c>
      <c r="E275" s="1">
        <v>265.25</v>
      </c>
      <c r="F275" s="1">
        <v>265.29000000000002</v>
      </c>
      <c r="G275" s="1">
        <f>testdata4[[#This Row],[high]]-testdata4[[#This Row],[low]]</f>
        <v>4.6499999999999773</v>
      </c>
      <c r="H275" s="1">
        <f>ABS(testdata4[[#This Row],[high]]-F274)</f>
        <v>1.3000000000000114</v>
      </c>
      <c r="I275" s="1">
        <f>ABS(testdata4[[#This Row],[low]]-F274)</f>
        <v>5.9499999999999886</v>
      </c>
      <c r="J275" s="1">
        <f>MAX(testdata4[[#This Row],[H-L]:[|L-pC|]])</f>
        <v>5.9499999999999886</v>
      </c>
      <c r="K275" s="10">
        <f>(K274*20+testdata4[[#This Row],[TR]])/21</f>
        <v>2.1037520710088735</v>
      </c>
      <c r="L275" s="1">
        <f>testdata4[[#This Row],[close]]+Multiplier*testdata4[[#This Row],[ATR]]</f>
        <v>271.60125621302666</v>
      </c>
      <c r="M275" s="1">
        <f>testdata4[[#This Row],[close]]-Multiplier*testdata4[[#This Row],[ATR]]</f>
        <v>258.97874378697338</v>
      </c>
      <c r="N275" s="1">
        <f>IF(OR(testdata4[[#This Row],[UpperE]]&lt;N274,D274&gt;N274),testdata4[[#This Row],[UpperE]],N274)</f>
        <v>271.60125621302666</v>
      </c>
      <c r="O275" s="1">
        <f>IF(OR(testdata4[[#This Row],[LowerE]]&gt;O274,E274&lt;O274),testdata4[[#This Row],[LowerE]],O274)</f>
        <v>265.46568097632206</v>
      </c>
      <c r="P275" s="7">
        <f>IF(S274=N274,testdata4[[#This Row],[Upper]],testdata4[[#This Row],[Lower]])</f>
        <v>271.60125621302666</v>
      </c>
      <c r="Q275" s="7">
        <f>IF(testdata4[[#This Row],[AtrStop]]=testdata4[[#This Row],[Upper]],testdata4[[#This Row],[Upper]],NA())</f>
        <v>271.60125621302666</v>
      </c>
      <c r="R275" s="7" t="e">
        <f>IF(testdata4[[#This Row],[AtrStop]]=testdata4[[#This Row],[Lower]],testdata4[[#This Row],[Lower]],NA())</f>
        <v>#N/A</v>
      </c>
      <c r="S275" s="19">
        <f>IF(testdata4[[#This Row],[low]]&lt;=testdata4[[#This Row],[STpot]],testdata4[[#This Row],[Upper]],testdata4[[#This Row],[Lower]])</f>
        <v>271.60125621302666</v>
      </c>
      <c r="U275" s="2"/>
      <c r="V275" s="7"/>
      <c r="W275" s="7"/>
      <c r="X275" s="19"/>
      <c r="Y275" t="str">
        <f t="shared" si="4"/>
        <v>ERR</v>
      </c>
    </row>
    <row r="276" spans="1:25" x14ac:dyDescent="0.25">
      <c r="A276" s="5">
        <v>274</v>
      </c>
      <c r="B276" s="2">
        <v>43136</v>
      </c>
      <c r="C276" s="1">
        <v>263.37</v>
      </c>
      <c r="D276" s="1">
        <v>265.68</v>
      </c>
      <c r="E276" s="1">
        <v>253.6</v>
      </c>
      <c r="F276" s="1">
        <v>254.2</v>
      </c>
      <c r="G276" s="1">
        <f>testdata4[[#This Row],[high]]-testdata4[[#This Row],[low]]</f>
        <v>12.080000000000013</v>
      </c>
      <c r="H276" s="1">
        <f>ABS(testdata4[[#This Row],[high]]-F275)</f>
        <v>0.38999999999998636</v>
      </c>
      <c r="I276" s="1">
        <f>ABS(testdata4[[#This Row],[low]]-F275)</f>
        <v>11.690000000000026</v>
      </c>
      <c r="J276" s="1">
        <f>MAX(testdata4[[#This Row],[H-L]:[|L-pC|]])</f>
        <v>12.080000000000013</v>
      </c>
      <c r="K276" s="10">
        <f>(K275*20+testdata4[[#This Row],[TR]])/21</f>
        <v>2.5788114961989277</v>
      </c>
      <c r="L276" s="1">
        <f>testdata4[[#This Row],[close]]+Multiplier*testdata4[[#This Row],[ATR]]</f>
        <v>261.93643448859677</v>
      </c>
      <c r="M276" s="1">
        <f>testdata4[[#This Row],[close]]-Multiplier*testdata4[[#This Row],[ATR]]</f>
        <v>246.4635655114032</v>
      </c>
      <c r="N276" s="1">
        <f>IF(OR(testdata4[[#This Row],[UpperE]]&lt;N275,D275&gt;N275),testdata4[[#This Row],[UpperE]],N275)</f>
        <v>261.93643448859677</v>
      </c>
      <c r="O276" s="1">
        <f>IF(OR(testdata4[[#This Row],[LowerE]]&gt;O275,E275&lt;O275),testdata4[[#This Row],[LowerE]],O275)</f>
        <v>246.4635655114032</v>
      </c>
      <c r="P276" s="7">
        <f>IF(S275=N275,testdata4[[#This Row],[Upper]],testdata4[[#This Row],[Lower]])</f>
        <v>261.93643448859677</v>
      </c>
      <c r="Q276" s="7">
        <f>IF(testdata4[[#This Row],[AtrStop]]=testdata4[[#This Row],[Upper]],testdata4[[#This Row],[Upper]],NA())</f>
        <v>261.93643448859677</v>
      </c>
      <c r="R276" s="7" t="e">
        <f>IF(testdata4[[#This Row],[AtrStop]]=testdata4[[#This Row],[Lower]],testdata4[[#This Row],[Lower]],NA())</f>
        <v>#N/A</v>
      </c>
      <c r="S276" s="19">
        <f>IF(testdata4[[#This Row],[low]]&lt;=testdata4[[#This Row],[STpot]],testdata4[[#This Row],[Upper]],testdata4[[#This Row],[Lower]])</f>
        <v>261.93643448859677</v>
      </c>
      <c r="U276" s="2"/>
      <c r="V276" s="7"/>
      <c r="W276" s="7"/>
      <c r="X276" s="19"/>
      <c r="Y276" t="str">
        <f t="shared" si="4"/>
        <v>ERR</v>
      </c>
    </row>
    <row r="277" spans="1:25" x14ac:dyDescent="0.25">
      <c r="A277" s="5">
        <v>275</v>
      </c>
      <c r="B277" s="2">
        <v>43137</v>
      </c>
      <c r="C277" s="1">
        <v>250.35</v>
      </c>
      <c r="D277" s="1">
        <v>259.76</v>
      </c>
      <c r="E277" s="1">
        <v>249.16</v>
      </c>
      <c r="F277" s="1">
        <v>259.20999999999998</v>
      </c>
      <c r="G277" s="1">
        <f>testdata4[[#This Row],[high]]-testdata4[[#This Row],[low]]</f>
        <v>10.599999999999994</v>
      </c>
      <c r="H277" s="1">
        <f>ABS(testdata4[[#This Row],[high]]-F276)</f>
        <v>5.5600000000000023</v>
      </c>
      <c r="I277" s="1">
        <f>ABS(testdata4[[#This Row],[low]]-F276)</f>
        <v>5.039999999999992</v>
      </c>
      <c r="J277" s="1">
        <f>MAX(testdata4[[#This Row],[H-L]:[|L-pC|]])</f>
        <v>10.599999999999994</v>
      </c>
      <c r="K277" s="10">
        <f>(K276*20+testdata4[[#This Row],[TR]])/21</f>
        <v>2.960772853522788</v>
      </c>
      <c r="L277" s="1">
        <f>testdata4[[#This Row],[close]]+Multiplier*testdata4[[#This Row],[ATR]]</f>
        <v>268.09231856056834</v>
      </c>
      <c r="M277" s="1">
        <f>testdata4[[#This Row],[close]]-Multiplier*testdata4[[#This Row],[ATR]]</f>
        <v>250.32768143943161</v>
      </c>
      <c r="N277" s="1">
        <f>IF(OR(testdata4[[#This Row],[UpperE]]&lt;N276,D276&gt;N276),testdata4[[#This Row],[UpperE]],N276)</f>
        <v>268.09231856056834</v>
      </c>
      <c r="O277" s="1">
        <f>IF(OR(testdata4[[#This Row],[LowerE]]&gt;O276,E276&lt;O276),testdata4[[#This Row],[LowerE]],O276)</f>
        <v>250.32768143943161</v>
      </c>
      <c r="P277" s="7">
        <f>IF(S276=N276,testdata4[[#This Row],[Upper]],testdata4[[#This Row],[Lower]])</f>
        <v>268.09231856056834</v>
      </c>
      <c r="Q277" s="7">
        <f>IF(testdata4[[#This Row],[AtrStop]]=testdata4[[#This Row],[Upper]],testdata4[[#This Row],[Upper]],NA())</f>
        <v>268.09231856056834</v>
      </c>
      <c r="R277" s="7" t="e">
        <f>IF(testdata4[[#This Row],[AtrStop]]=testdata4[[#This Row],[Lower]],testdata4[[#This Row],[Lower]],NA())</f>
        <v>#N/A</v>
      </c>
      <c r="S277" s="19">
        <f>IF(testdata4[[#This Row],[low]]&lt;=testdata4[[#This Row],[STpot]],testdata4[[#This Row],[Upper]],testdata4[[#This Row],[Lower]])</f>
        <v>268.09231856056834</v>
      </c>
      <c r="U277" s="2"/>
      <c r="V277" s="7"/>
      <c r="W277" s="7"/>
      <c r="X277" s="19"/>
      <c r="Y277" t="str">
        <f t="shared" si="4"/>
        <v>ERR</v>
      </c>
    </row>
    <row r="278" spans="1:25" x14ac:dyDescent="0.25">
      <c r="A278" s="5">
        <v>276</v>
      </c>
      <c r="B278" s="2">
        <v>43138</v>
      </c>
      <c r="C278" s="1">
        <v>258.60000000000002</v>
      </c>
      <c r="D278" s="1">
        <v>262.32</v>
      </c>
      <c r="E278" s="1">
        <v>257.70999999999998</v>
      </c>
      <c r="F278" s="1">
        <v>257.8</v>
      </c>
      <c r="G278" s="1">
        <f>testdata4[[#This Row],[high]]-testdata4[[#This Row],[low]]</f>
        <v>4.6100000000000136</v>
      </c>
      <c r="H278" s="1">
        <f>ABS(testdata4[[#This Row],[high]]-F277)</f>
        <v>3.1100000000000136</v>
      </c>
      <c r="I278" s="1">
        <f>ABS(testdata4[[#This Row],[low]]-F277)</f>
        <v>1.5</v>
      </c>
      <c r="J278" s="1">
        <f>MAX(testdata4[[#This Row],[H-L]:[|L-pC|]])</f>
        <v>4.6100000000000136</v>
      </c>
      <c r="K278" s="10">
        <f>(K277*20+testdata4[[#This Row],[TR]])/21</f>
        <v>3.0393074795455126</v>
      </c>
      <c r="L278" s="1">
        <f>testdata4[[#This Row],[close]]+Multiplier*testdata4[[#This Row],[ATR]]</f>
        <v>266.91792243863654</v>
      </c>
      <c r="M278" s="1">
        <f>testdata4[[#This Row],[close]]-Multiplier*testdata4[[#This Row],[ATR]]</f>
        <v>248.68207756136349</v>
      </c>
      <c r="N278" s="1">
        <f>IF(OR(testdata4[[#This Row],[UpperE]]&lt;N277,D277&gt;N277),testdata4[[#This Row],[UpperE]],N277)</f>
        <v>266.91792243863654</v>
      </c>
      <c r="O278" s="1">
        <f>IF(OR(testdata4[[#This Row],[LowerE]]&gt;O277,E277&lt;O277),testdata4[[#This Row],[LowerE]],O277)</f>
        <v>248.68207756136349</v>
      </c>
      <c r="P278" s="7">
        <f>IF(S277=N277,testdata4[[#This Row],[Upper]],testdata4[[#This Row],[Lower]])</f>
        <v>266.91792243863654</v>
      </c>
      <c r="Q278" s="7">
        <f>IF(testdata4[[#This Row],[AtrStop]]=testdata4[[#This Row],[Upper]],testdata4[[#This Row],[Upper]],NA())</f>
        <v>266.91792243863654</v>
      </c>
      <c r="R278" s="7" t="e">
        <f>IF(testdata4[[#This Row],[AtrStop]]=testdata4[[#This Row],[Lower]],testdata4[[#This Row],[Lower]],NA())</f>
        <v>#N/A</v>
      </c>
      <c r="S278" s="19">
        <f>IF(testdata4[[#This Row],[low]]&lt;=testdata4[[#This Row],[STpot]],testdata4[[#This Row],[Upper]],testdata4[[#This Row],[Lower]])</f>
        <v>266.91792243863654</v>
      </c>
      <c r="U278" s="2"/>
      <c r="V278" s="7"/>
      <c r="W278" s="7"/>
      <c r="X278" s="19"/>
      <c r="Y278" t="str">
        <f t="shared" si="4"/>
        <v>ERR</v>
      </c>
    </row>
    <row r="279" spans="1:25" x14ac:dyDescent="0.25">
      <c r="A279" s="5">
        <v>277</v>
      </c>
      <c r="B279" s="2">
        <v>43139</v>
      </c>
      <c r="C279" s="1">
        <v>258.13</v>
      </c>
      <c r="D279" s="1">
        <v>258.27999999999997</v>
      </c>
      <c r="E279" s="1">
        <v>248.09</v>
      </c>
      <c r="F279" s="1">
        <v>248.13</v>
      </c>
      <c r="G279" s="1">
        <f>testdata4[[#This Row],[high]]-testdata4[[#This Row],[low]]</f>
        <v>10.189999999999969</v>
      </c>
      <c r="H279" s="1">
        <f>ABS(testdata4[[#This Row],[high]]-F278)</f>
        <v>0.47999999999996135</v>
      </c>
      <c r="I279" s="1">
        <f>ABS(testdata4[[#This Row],[low]]-F278)</f>
        <v>9.710000000000008</v>
      </c>
      <c r="J279" s="1">
        <f>MAX(testdata4[[#This Row],[H-L]:[|L-pC|]])</f>
        <v>10.189999999999969</v>
      </c>
      <c r="K279" s="10">
        <f>(K278*20+testdata4[[#This Row],[TR]])/21</f>
        <v>3.379816647186201</v>
      </c>
      <c r="L279" s="1">
        <f>testdata4[[#This Row],[close]]+Multiplier*testdata4[[#This Row],[ATR]]</f>
        <v>258.26944994155861</v>
      </c>
      <c r="M279" s="1">
        <f>testdata4[[#This Row],[close]]-Multiplier*testdata4[[#This Row],[ATR]]</f>
        <v>237.99055005844139</v>
      </c>
      <c r="N279" s="1">
        <f>IF(OR(testdata4[[#This Row],[UpperE]]&lt;N278,D278&gt;N278),testdata4[[#This Row],[UpperE]],N278)</f>
        <v>258.26944994155861</v>
      </c>
      <c r="O279" s="1">
        <f>IF(OR(testdata4[[#This Row],[LowerE]]&gt;O278,E278&lt;O278),testdata4[[#This Row],[LowerE]],O278)</f>
        <v>248.68207756136349</v>
      </c>
      <c r="P279" s="7">
        <f>IF(S278=N278,testdata4[[#This Row],[Upper]],testdata4[[#This Row],[Lower]])</f>
        <v>258.26944994155861</v>
      </c>
      <c r="Q279" s="7">
        <f>IF(testdata4[[#This Row],[AtrStop]]=testdata4[[#This Row],[Upper]],testdata4[[#This Row],[Upper]],NA())</f>
        <v>258.26944994155861</v>
      </c>
      <c r="R279" s="7" t="e">
        <f>IF(testdata4[[#This Row],[AtrStop]]=testdata4[[#This Row],[Lower]],testdata4[[#This Row],[Lower]],NA())</f>
        <v>#N/A</v>
      </c>
      <c r="S279" s="19">
        <f>IF(testdata4[[#This Row],[low]]&lt;=testdata4[[#This Row],[STpot]],testdata4[[#This Row],[Upper]],testdata4[[#This Row],[Lower]])</f>
        <v>258.26944994155861</v>
      </c>
      <c r="U279" s="2"/>
      <c r="V279" s="7"/>
      <c r="W279" s="7"/>
      <c r="X279" s="19"/>
      <c r="Y279" t="str">
        <f t="shared" si="4"/>
        <v>ERR</v>
      </c>
    </row>
    <row r="280" spans="1:25" x14ac:dyDescent="0.25">
      <c r="A280" s="5">
        <v>278</v>
      </c>
      <c r="B280" s="2">
        <v>43140</v>
      </c>
      <c r="C280" s="1">
        <v>251.18</v>
      </c>
      <c r="D280" s="1">
        <v>253.89</v>
      </c>
      <c r="E280" s="1">
        <v>243.59</v>
      </c>
      <c r="F280" s="1">
        <v>251.86</v>
      </c>
      <c r="G280" s="1">
        <f>testdata4[[#This Row],[high]]-testdata4[[#This Row],[low]]</f>
        <v>10.299999999999983</v>
      </c>
      <c r="H280" s="1">
        <f>ABS(testdata4[[#This Row],[high]]-F279)</f>
        <v>5.7599999999999909</v>
      </c>
      <c r="I280" s="1">
        <f>ABS(testdata4[[#This Row],[low]]-F279)</f>
        <v>4.539999999999992</v>
      </c>
      <c r="J280" s="1">
        <f>MAX(testdata4[[#This Row],[H-L]:[|L-pC|]])</f>
        <v>10.299999999999983</v>
      </c>
      <c r="K280" s="10">
        <f>(K279*20+testdata4[[#This Row],[TR]])/21</f>
        <v>3.7093491877963811</v>
      </c>
      <c r="L280" s="1">
        <f>testdata4[[#This Row],[close]]+Multiplier*testdata4[[#This Row],[ATR]]</f>
        <v>262.98804756338916</v>
      </c>
      <c r="M280" s="1">
        <f>testdata4[[#This Row],[close]]-Multiplier*testdata4[[#This Row],[ATR]]</f>
        <v>240.73195243661087</v>
      </c>
      <c r="N280" s="1">
        <f>IF(OR(testdata4[[#This Row],[UpperE]]&lt;N279,D279&gt;N279),testdata4[[#This Row],[UpperE]],N279)</f>
        <v>262.98804756338916</v>
      </c>
      <c r="O280" s="1">
        <f>IF(OR(testdata4[[#This Row],[LowerE]]&gt;O279,E279&lt;O279),testdata4[[#This Row],[LowerE]],O279)</f>
        <v>240.73195243661087</v>
      </c>
      <c r="P280" s="7">
        <f>IF(S279=N279,testdata4[[#This Row],[Upper]],testdata4[[#This Row],[Lower]])</f>
        <v>262.98804756338916</v>
      </c>
      <c r="Q280" s="7">
        <f>IF(testdata4[[#This Row],[AtrStop]]=testdata4[[#This Row],[Upper]],testdata4[[#This Row],[Upper]],NA())</f>
        <v>262.98804756338916</v>
      </c>
      <c r="R280" s="7" t="e">
        <f>IF(testdata4[[#This Row],[AtrStop]]=testdata4[[#This Row],[Lower]],testdata4[[#This Row],[Lower]],NA())</f>
        <v>#N/A</v>
      </c>
      <c r="S280" s="19">
        <f>IF(testdata4[[#This Row],[low]]&lt;=testdata4[[#This Row],[STpot]],testdata4[[#This Row],[Upper]],testdata4[[#This Row],[Lower]])</f>
        <v>262.98804756338916</v>
      </c>
      <c r="U280" s="2"/>
      <c r="V280" s="7"/>
      <c r="W280" s="7"/>
      <c r="X280" s="19"/>
      <c r="Y280" t="str">
        <f t="shared" si="4"/>
        <v>ERR</v>
      </c>
    </row>
    <row r="281" spans="1:25" x14ac:dyDescent="0.25">
      <c r="A281" s="5">
        <v>279</v>
      </c>
      <c r="B281" s="2">
        <v>43143</v>
      </c>
      <c r="C281" s="1">
        <v>254.1</v>
      </c>
      <c r="D281" s="1">
        <v>257.16000000000003</v>
      </c>
      <c r="E281" s="1">
        <v>252.02</v>
      </c>
      <c r="F281" s="1">
        <v>255.56</v>
      </c>
      <c r="G281" s="1">
        <f>testdata4[[#This Row],[high]]-testdata4[[#This Row],[low]]</f>
        <v>5.1400000000000148</v>
      </c>
      <c r="H281" s="1">
        <f>ABS(testdata4[[#This Row],[high]]-F280)</f>
        <v>5.3000000000000114</v>
      </c>
      <c r="I281" s="1">
        <f>ABS(testdata4[[#This Row],[low]]-F280)</f>
        <v>0.15999999999999659</v>
      </c>
      <c r="J281" s="1">
        <f>MAX(testdata4[[#This Row],[H-L]:[|L-pC|]])</f>
        <v>5.3000000000000114</v>
      </c>
      <c r="K281" s="10">
        <f>(K280*20+testdata4[[#This Row],[TR]])/21</f>
        <v>3.7850944645679827</v>
      </c>
      <c r="L281" s="1">
        <f>testdata4[[#This Row],[close]]+Multiplier*testdata4[[#This Row],[ATR]]</f>
        <v>266.91528339370393</v>
      </c>
      <c r="M281" s="1">
        <f>testdata4[[#This Row],[close]]-Multiplier*testdata4[[#This Row],[ATR]]</f>
        <v>244.20471660629605</v>
      </c>
      <c r="N281" s="1">
        <f>IF(OR(testdata4[[#This Row],[UpperE]]&lt;N280,D280&gt;N280),testdata4[[#This Row],[UpperE]],N280)</f>
        <v>262.98804756338916</v>
      </c>
      <c r="O281" s="1">
        <f>IF(OR(testdata4[[#This Row],[LowerE]]&gt;O280,E280&lt;O280),testdata4[[#This Row],[LowerE]],O280)</f>
        <v>244.20471660629605</v>
      </c>
      <c r="P281" s="7">
        <f>IF(S280=N280,testdata4[[#This Row],[Upper]],testdata4[[#This Row],[Lower]])</f>
        <v>262.98804756338916</v>
      </c>
      <c r="Q281" s="7">
        <f>IF(testdata4[[#This Row],[AtrStop]]=testdata4[[#This Row],[Upper]],testdata4[[#This Row],[Upper]],NA())</f>
        <v>262.98804756338916</v>
      </c>
      <c r="R281" s="7" t="e">
        <f>IF(testdata4[[#This Row],[AtrStop]]=testdata4[[#This Row],[Lower]],testdata4[[#This Row],[Lower]],NA())</f>
        <v>#N/A</v>
      </c>
      <c r="S281" s="19">
        <f>IF(testdata4[[#This Row],[low]]&lt;=testdata4[[#This Row],[STpot]],testdata4[[#This Row],[Upper]],testdata4[[#This Row],[Lower]])</f>
        <v>262.98804756338916</v>
      </c>
      <c r="U281" s="2"/>
      <c r="V281" s="7"/>
      <c r="W281" s="7"/>
      <c r="X281" s="19"/>
      <c r="Y281" t="str">
        <f t="shared" si="4"/>
        <v>ERR</v>
      </c>
    </row>
    <row r="282" spans="1:25" x14ac:dyDescent="0.25">
      <c r="A282" s="5">
        <v>280</v>
      </c>
      <c r="B282" s="2">
        <v>43144</v>
      </c>
      <c r="C282" s="1">
        <v>254.24</v>
      </c>
      <c r="D282" s="1">
        <v>256.79000000000002</v>
      </c>
      <c r="E282" s="1">
        <v>253.6</v>
      </c>
      <c r="F282" s="1">
        <v>256.19</v>
      </c>
      <c r="G282" s="1">
        <f>testdata4[[#This Row],[high]]-testdata4[[#This Row],[low]]</f>
        <v>3.1900000000000261</v>
      </c>
      <c r="H282" s="1">
        <f>ABS(testdata4[[#This Row],[high]]-F281)</f>
        <v>1.2300000000000182</v>
      </c>
      <c r="I282" s="1">
        <f>ABS(testdata4[[#This Row],[low]]-F281)</f>
        <v>1.960000000000008</v>
      </c>
      <c r="J282" s="1">
        <f>MAX(testdata4[[#This Row],[H-L]:[|L-pC|]])</f>
        <v>3.1900000000000261</v>
      </c>
      <c r="K282" s="10">
        <f>(K281*20+testdata4[[#This Row],[TR]])/21</f>
        <v>3.7567566329218893</v>
      </c>
      <c r="L282" s="1">
        <f>testdata4[[#This Row],[close]]+Multiplier*testdata4[[#This Row],[ATR]]</f>
        <v>267.46026989876566</v>
      </c>
      <c r="M282" s="1">
        <f>testdata4[[#This Row],[close]]-Multiplier*testdata4[[#This Row],[ATR]]</f>
        <v>244.91973010123434</v>
      </c>
      <c r="N282" s="1">
        <f>IF(OR(testdata4[[#This Row],[UpperE]]&lt;N281,D281&gt;N281),testdata4[[#This Row],[UpperE]],N281)</f>
        <v>262.98804756338916</v>
      </c>
      <c r="O282" s="1">
        <f>IF(OR(testdata4[[#This Row],[LowerE]]&gt;O281,E281&lt;O281),testdata4[[#This Row],[LowerE]],O281)</f>
        <v>244.91973010123434</v>
      </c>
      <c r="P282" s="7">
        <f>IF(S281=N281,testdata4[[#This Row],[Upper]],testdata4[[#This Row],[Lower]])</f>
        <v>262.98804756338916</v>
      </c>
      <c r="Q282" s="7">
        <f>IF(testdata4[[#This Row],[AtrStop]]=testdata4[[#This Row],[Upper]],testdata4[[#This Row],[Upper]],NA())</f>
        <v>262.98804756338916</v>
      </c>
      <c r="R282" s="7" t="e">
        <f>IF(testdata4[[#This Row],[AtrStop]]=testdata4[[#This Row],[Lower]],testdata4[[#This Row],[Lower]],NA())</f>
        <v>#N/A</v>
      </c>
      <c r="S282" s="19">
        <f>IF(testdata4[[#This Row],[low]]&lt;=testdata4[[#This Row],[STpot]],testdata4[[#This Row],[Upper]],testdata4[[#This Row],[Lower]])</f>
        <v>262.98804756338916</v>
      </c>
      <c r="U282" s="2"/>
      <c r="V282" s="7"/>
      <c r="W282" s="7"/>
      <c r="X282" s="19"/>
      <c r="Y282" t="str">
        <f t="shared" si="4"/>
        <v>ERR</v>
      </c>
    </row>
    <row r="283" spans="1:25" x14ac:dyDescent="0.25">
      <c r="A283" s="5">
        <v>281</v>
      </c>
      <c r="B283" s="2">
        <v>43145</v>
      </c>
      <c r="C283" s="1">
        <v>254.56</v>
      </c>
      <c r="D283" s="1">
        <v>260.04000000000002</v>
      </c>
      <c r="E283" s="1">
        <v>254.55</v>
      </c>
      <c r="F283" s="1">
        <v>259.64999999999998</v>
      </c>
      <c r="G283" s="1">
        <f>testdata4[[#This Row],[high]]-testdata4[[#This Row],[low]]</f>
        <v>5.4900000000000091</v>
      </c>
      <c r="H283" s="1">
        <f>ABS(testdata4[[#This Row],[high]]-F282)</f>
        <v>3.8500000000000227</v>
      </c>
      <c r="I283" s="1">
        <f>ABS(testdata4[[#This Row],[low]]-F282)</f>
        <v>1.6399999999999864</v>
      </c>
      <c r="J283" s="1">
        <f>MAX(testdata4[[#This Row],[H-L]:[|L-pC|]])</f>
        <v>5.4900000000000091</v>
      </c>
      <c r="K283" s="10">
        <f>(K282*20+testdata4[[#This Row],[TR]])/21</f>
        <v>3.8392920313541805</v>
      </c>
      <c r="L283" s="1">
        <f>testdata4[[#This Row],[close]]+Multiplier*testdata4[[#This Row],[ATR]]</f>
        <v>271.16787609406254</v>
      </c>
      <c r="M283" s="1">
        <f>testdata4[[#This Row],[close]]-Multiplier*testdata4[[#This Row],[ATR]]</f>
        <v>248.13212390593745</v>
      </c>
      <c r="N283" s="1">
        <f>IF(OR(testdata4[[#This Row],[UpperE]]&lt;N282,D282&gt;N282),testdata4[[#This Row],[UpperE]],N282)</f>
        <v>262.98804756338916</v>
      </c>
      <c r="O283" s="1">
        <f>IF(OR(testdata4[[#This Row],[LowerE]]&gt;O282,E282&lt;O282),testdata4[[#This Row],[LowerE]],O282)</f>
        <v>248.13212390593745</v>
      </c>
      <c r="P283" s="7">
        <f>IF(S282=N282,testdata4[[#This Row],[Upper]],testdata4[[#This Row],[Lower]])</f>
        <v>262.98804756338916</v>
      </c>
      <c r="Q283" s="7">
        <f>IF(testdata4[[#This Row],[AtrStop]]=testdata4[[#This Row],[Upper]],testdata4[[#This Row],[Upper]],NA())</f>
        <v>262.98804756338916</v>
      </c>
      <c r="R283" s="7" t="e">
        <f>IF(testdata4[[#This Row],[AtrStop]]=testdata4[[#This Row],[Lower]],testdata4[[#This Row],[Lower]],NA())</f>
        <v>#N/A</v>
      </c>
      <c r="S283" s="19">
        <f>IF(testdata4[[#This Row],[low]]&lt;=testdata4[[#This Row],[STpot]],testdata4[[#This Row],[Upper]],testdata4[[#This Row],[Lower]])</f>
        <v>262.98804756338916</v>
      </c>
      <c r="U283" s="2"/>
      <c r="V283" s="7"/>
      <c r="W283" s="7"/>
      <c r="X283" s="19"/>
      <c r="Y283" t="str">
        <f t="shared" si="4"/>
        <v>ERR</v>
      </c>
    </row>
    <row r="284" spans="1:25" x14ac:dyDescent="0.25">
      <c r="A284" s="5">
        <v>282</v>
      </c>
      <c r="B284" s="2">
        <v>43146</v>
      </c>
      <c r="C284" s="1">
        <v>261.56</v>
      </c>
      <c r="D284" s="1">
        <v>262.97000000000003</v>
      </c>
      <c r="E284" s="1">
        <v>258.86</v>
      </c>
      <c r="F284" s="1">
        <v>262.95999999999998</v>
      </c>
      <c r="G284" s="1">
        <f>testdata4[[#This Row],[high]]-testdata4[[#This Row],[low]]</f>
        <v>4.1100000000000136</v>
      </c>
      <c r="H284" s="1">
        <f>ABS(testdata4[[#This Row],[high]]-F283)</f>
        <v>3.32000000000005</v>
      </c>
      <c r="I284" s="1">
        <f>ABS(testdata4[[#This Row],[low]]-F283)</f>
        <v>0.78999999999996362</v>
      </c>
      <c r="J284" s="1">
        <f>MAX(testdata4[[#This Row],[H-L]:[|L-pC|]])</f>
        <v>4.1100000000000136</v>
      </c>
      <c r="K284" s="10">
        <f>(K283*20+testdata4[[#This Row],[TR]])/21</f>
        <v>3.8521828870039823</v>
      </c>
      <c r="L284" s="1">
        <f>testdata4[[#This Row],[close]]+Multiplier*testdata4[[#This Row],[ATR]]</f>
        <v>274.51654866101194</v>
      </c>
      <c r="M284" s="1">
        <f>testdata4[[#This Row],[close]]-Multiplier*testdata4[[#This Row],[ATR]]</f>
        <v>251.40345133898802</v>
      </c>
      <c r="N284" s="1">
        <f>IF(OR(testdata4[[#This Row],[UpperE]]&lt;N283,D283&gt;N283),testdata4[[#This Row],[UpperE]],N283)</f>
        <v>262.98804756338916</v>
      </c>
      <c r="O284" s="1">
        <f>IF(OR(testdata4[[#This Row],[LowerE]]&gt;O283,E283&lt;O283),testdata4[[#This Row],[LowerE]],O283)</f>
        <v>251.40345133898802</v>
      </c>
      <c r="P284" s="7">
        <f>IF(S283=N283,testdata4[[#This Row],[Upper]],testdata4[[#This Row],[Lower]])</f>
        <v>262.98804756338916</v>
      </c>
      <c r="Q284" s="7">
        <f>IF(testdata4[[#This Row],[AtrStop]]=testdata4[[#This Row],[Upper]],testdata4[[#This Row],[Upper]],NA())</f>
        <v>262.98804756338916</v>
      </c>
      <c r="R284" s="7" t="e">
        <f>IF(testdata4[[#This Row],[AtrStop]]=testdata4[[#This Row],[Lower]],testdata4[[#This Row],[Lower]],NA())</f>
        <v>#N/A</v>
      </c>
      <c r="S284" s="19">
        <f>IF(testdata4[[#This Row],[low]]&lt;=testdata4[[#This Row],[STpot]],testdata4[[#This Row],[Upper]],testdata4[[#This Row],[Lower]])</f>
        <v>262.98804756338916</v>
      </c>
      <c r="U284" s="2"/>
      <c r="V284" s="7"/>
      <c r="W284" s="7"/>
      <c r="X284" s="19"/>
      <c r="Y284" t="str">
        <f t="shared" si="4"/>
        <v>ERR</v>
      </c>
    </row>
    <row r="285" spans="1:25" x14ac:dyDescent="0.25">
      <c r="A285" s="5">
        <v>283</v>
      </c>
      <c r="B285" s="2">
        <v>43147</v>
      </c>
      <c r="C285" s="1">
        <v>262.27999999999997</v>
      </c>
      <c r="D285" s="1">
        <v>265.17</v>
      </c>
      <c r="E285" s="1">
        <v>262.23</v>
      </c>
      <c r="F285" s="1">
        <v>263.04000000000002</v>
      </c>
      <c r="G285" s="1">
        <f>testdata4[[#This Row],[high]]-testdata4[[#This Row],[low]]</f>
        <v>2.9399999999999977</v>
      </c>
      <c r="H285" s="1">
        <f>ABS(testdata4[[#This Row],[high]]-F284)</f>
        <v>2.2100000000000364</v>
      </c>
      <c r="I285" s="1">
        <f>ABS(testdata4[[#This Row],[low]]-F284)</f>
        <v>0.72999999999996135</v>
      </c>
      <c r="J285" s="1">
        <f>MAX(testdata4[[#This Row],[H-L]:[|L-pC|]])</f>
        <v>2.9399999999999977</v>
      </c>
      <c r="K285" s="10">
        <f>(K284*20+testdata4[[#This Row],[TR]])/21</f>
        <v>3.8087456066704597</v>
      </c>
      <c r="L285" s="1">
        <f>testdata4[[#This Row],[close]]+Multiplier*testdata4[[#This Row],[ATR]]</f>
        <v>274.46623682001137</v>
      </c>
      <c r="M285" s="1">
        <f>testdata4[[#This Row],[close]]-Multiplier*testdata4[[#This Row],[ATR]]</f>
        <v>251.61376317998864</v>
      </c>
      <c r="N285" s="1">
        <f>IF(OR(testdata4[[#This Row],[UpperE]]&lt;N284,D284&gt;N284),testdata4[[#This Row],[UpperE]],N284)</f>
        <v>262.98804756338916</v>
      </c>
      <c r="O285" s="1">
        <f>IF(OR(testdata4[[#This Row],[LowerE]]&gt;O284,E284&lt;O284),testdata4[[#This Row],[LowerE]],O284)</f>
        <v>251.61376317998864</v>
      </c>
      <c r="P285" s="7">
        <f>IF(S284=N284,testdata4[[#This Row],[Upper]],testdata4[[#This Row],[Lower]])</f>
        <v>262.98804756338916</v>
      </c>
      <c r="Q285" s="7">
        <f>IF(testdata4[[#This Row],[AtrStop]]=testdata4[[#This Row],[Upper]],testdata4[[#This Row],[Upper]],NA())</f>
        <v>262.98804756338916</v>
      </c>
      <c r="R285" s="7" t="e">
        <f>IF(testdata4[[#This Row],[AtrStop]]=testdata4[[#This Row],[Lower]],testdata4[[#This Row],[Lower]],NA())</f>
        <v>#N/A</v>
      </c>
      <c r="S285" s="19">
        <f>IF(testdata4[[#This Row],[low]]&lt;=testdata4[[#This Row],[STpot]],testdata4[[#This Row],[Upper]],testdata4[[#This Row],[Lower]])</f>
        <v>262.98804756338916</v>
      </c>
      <c r="U285" s="2"/>
      <c r="V285" s="7"/>
      <c r="W285" s="7"/>
      <c r="X285" s="19"/>
      <c r="Y285" t="str">
        <f t="shared" si="4"/>
        <v>ERR</v>
      </c>
    </row>
    <row r="286" spans="1:25" x14ac:dyDescent="0.25">
      <c r="A286" s="5">
        <v>284</v>
      </c>
      <c r="B286" s="2">
        <v>43151</v>
      </c>
      <c r="C286" s="1">
        <v>262</v>
      </c>
      <c r="D286" s="1">
        <v>263.58</v>
      </c>
      <c r="E286" s="1">
        <v>260.52999999999997</v>
      </c>
      <c r="F286" s="1">
        <v>261.39</v>
      </c>
      <c r="G286" s="1">
        <f>testdata4[[#This Row],[high]]-testdata4[[#This Row],[low]]</f>
        <v>3.0500000000000114</v>
      </c>
      <c r="H286" s="1">
        <f>ABS(testdata4[[#This Row],[high]]-F285)</f>
        <v>0.53999999999996362</v>
      </c>
      <c r="I286" s="1">
        <f>ABS(testdata4[[#This Row],[low]]-F285)</f>
        <v>2.5100000000000477</v>
      </c>
      <c r="J286" s="1">
        <f>MAX(testdata4[[#This Row],[H-L]:[|L-pC|]])</f>
        <v>3.0500000000000114</v>
      </c>
      <c r="K286" s="10">
        <f>(K285*20+testdata4[[#This Row],[TR]])/21</f>
        <v>3.7726148634956767</v>
      </c>
      <c r="L286" s="1">
        <f>testdata4[[#This Row],[close]]+Multiplier*testdata4[[#This Row],[ATR]]</f>
        <v>272.70784459048701</v>
      </c>
      <c r="M286" s="1">
        <f>testdata4[[#This Row],[close]]-Multiplier*testdata4[[#This Row],[ATR]]</f>
        <v>250.07215540951296</v>
      </c>
      <c r="N286" s="1">
        <f>IF(OR(testdata4[[#This Row],[UpperE]]&lt;N285,D285&gt;N285),testdata4[[#This Row],[UpperE]],N285)</f>
        <v>272.70784459048701</v>
      </c>
      <c r="O286" s="1">
        <f>IF(OR(testdata4[[#This Row],[LowerE]]&gt;O285,E285&lt;O285),testdata4[[#This Row],[LowerE]],O285)</f>
        <v>251.61376317998864</v>
      </c>
      <c r="P286" s="7">
        <f>IF(S285=N285,testdata4[[#This Row],[Upper]],testdata4[[#This Row],[Lower]])</f>
        <v>272.70784459048701</v>
      </c>
      <c r="Q286" s="7">
        <f>IF(testdata4[[#This Row],[AtrStop]]=testdata4[[#This Row],[Upper]],testdata4[[#This Row],[Upper]],NA())</f>
        <v>272.70784459048701</v>
      </c>
      <c r="R286" s="7" t="e">
        <f>IF(testdata4[[#This Row],[AtrStop]]=testdata4[[#This Row],[Lower]],testdata4[[#This Row],[Lower]],NA())</f>
        <v>#N/A</v>
      </c>
      <c r="S286" s="19">
        <f>IF(testdata4[[#This Row],[low]]&lt;=testdata4[[#This Row],[STpot]],testdata4[[#This Row],[Upper]],testdata4[[#This Row],[Lower]])</f>
        <v>272.70784459048701</v>
      </c>
      <c r="U286" s="2"/>
      <c r="V286" s="7"/>
      <c r="W286" s="7"/>
      <c r="X286" s="19"/>
      <c r="Y286" t="str">
        <f t="shared" si="4"/>
        <v>ERR</v>
      </c>
    </row>
    <row r="287" spans="1:25" x14ac:dyDescent="0.25">
      <c r="A287" s="5">
        <v>285</v>
      </c>
      <c r="B287" s="2">
        <v>43152</v>
      </c>
      <c r="C287" s="1">
        <v>261.87</v>
      </c>
      <c r="D287" s="1">
        <v>264.58999999999997</v>
      </c>
      <c r="E287" s="1">
        <v>259.99</v>
      </c>
      <c r="F287" s="1">
        <v>260.08999999999997</v>
      </c>
      <c r="G287" s="1">
        <f>testdata4[[#This Row],[high]]-testdata4[[#This Row],[low]]</f>
        <v>4.5999999999999659</v>
      </c>
      <c r="H287" s="1">
        <f>ABS(testdata4[[#This Row],[high]]-F286)</f>
        <v>3.1999999999999886</v>
      </c>
      <c r="I287" s="1">
        <f>ABS(testdata4[[#This Row],[low]]-F286)</f>
        <v>1.3999999999999773</v>
      </c>
      <c r="J287" s="1">
        <f>MAX(testdata4[[#This Row],[H-L]:[|L-pC|]])</f>
        <v>4.5999999999999659</v>
      </c>
      <c r="K287" s="10">
        <f>(K286*20+testdata4[[#This Row],[TR]])/21</f>
        <v>3.8120141557101666</v>
      </c>
      <c r="L287" s="1">
        <f>testdata4[[#This Row],[close]]+Multiplier*testdata4[[#This Row],[ATR]]</f>
        <v>271.52604246713048</v>
      </c>
      <c r="M287" s="1">
        <f>testdata4[[#This Row],[close]]-Multiplier*testdata4[[#This Row],[ATR]]</f>
        <v>248.65395753286947</v>
      </c>
      <c r="N287" s="1">
        <f>IF(OR(testdata4[[#This Row],[UpperE]]&lt;N286,D286&gt;N286),testdata4[[#This Row],[UpperE]],N286)</f>
        <v>271.52604246713048</v>
      </c>
      <c r="O287" s="1">
        <f>IF(OR(testdata4[[#This Row],[LowerE]]&gt;O286,E286&lt;O286),testdata4[[#This Row],[LowerE]],O286)</f>
        <v>251.61376317998864</v>
      </c>
      <c r="P287" s="7">
        <f>IF(S286=N286,testdata4[[#This Row],[Upper]],testdata4[[#This Row],[Lower]])</f>
        <v>271.52604246713048</v>
      </c>
      <c r="Q287" s="7">
        <f>IF(testdata4[[#This Row],[AtrStop]]=testdata4[[#This Row],[Upper]],testdata4[[#This Row],[Upper]],NA())</f>
        <v>271.52604246713048</v>
      </c>
      <c r="R287" s="7" t="e">
        <f>IF(testdata4[[#This Row],[AtrStop]]=testdata4[[#This Row],[Lower]],testdata4[[#This Row],[Lower]],NA())</f>
        <v>#N/A</v>
      </c>
      <c r="S287" s="19">
        <f>IF(testdata4[[#This Row],[low]]&lt;=testdata4[[#This Row],[STpot]],testdata4[[#This Row],[Upper]],testdata4[[#This Row],[Lower]])</f>
        <v>271.52604246713048</v>
      </c>
      <c r="U287" s="2"/>
      <c r="V287" s="7"/>
      <c r="W287" s="7"/>
      <c r="X287" s="19"/>
      <c r="Y287" t="str">
        <f t="shared" si="4"/>
        <v>ERR</v>
      </c>
    </row>
    <row r="288" spans="1:25" x14ac:dyDescent="0.25">
      <c r="A288" s="5">
        <v>286</v>
      </c>
      <c r="B288" s="2">
        <v>43153</v>
      </c>
      <c r="C288" s="1">
        <v>261.10000000000002</v>
      </c>
      <c r="D288" s="1">
        <v>262.98</v>
      </c>
      <c r="E288" s="1">
        <v>259.7</v>
      </c>
      <c r="F288" s="1">
        <v>260.43</v>
      </c>
      <c r="G288" s="1">
        <f>testdata4[[#This Row],[high]]-testdata4[[#This Row],[low]]</f>
        <v>3.2800000000000296</v>
      </c>
      <c r="H288" s="1">
        <f>ABS(testdata4[[#This Row],[high]]-F287)</f>
        <v>2.8900000000000432</v>
      </c>
      <c r="I288" s="1">
        <f>ABS(testdata4[[#This Row],[low]]-F287)</f>
        <v>0.38999999999998636</v>
      </c>
      <c r="J288" s="1">
        <f>MAX(testdata4[[#This Row],[H-L]:[|L-pC|]])</f>
        <v>3.2800000000000296</v>
      </c>
      <c r="K288" s="10">
        <f>(K287*20+testdata4[[#This Row],[TR]])/21</f>
        <v>3.7866801482953982</v>
      </c>
      <c r="L288" s="1">
        <f>testdata4[[#This Row],[close]]+Multiplier*testdata4[[#This Row],[ATR]]</f>
        <v>271.79004044488619</v>
      </c>
      <c r="M288" s="1">
        <f>testdata4[[#This Row],[close]]-Multiplier*testdata4[[#This Row],[ATR]]</f>
        <v>249.06995955511383</v>
      </c>
      <c r="N288" s="1">
        <f>IF(OR(testdata4[[#This Row],[UpperE]]&lt;N287,D287&gt;N287),testdata4[[#This Row],[UpperE]],N287)</f>
        <v>271.52604246713048</v>
      </c>
      <c r="O288" s="1">
        <f>IF(OR(testdata4[[#This Row],[LowerE]]&gt;O287,E287&lt;O287),testdata4[[#This Row],[LowerE]],O287)</f>
        <v>251.61376317998864</v>
      </c>
      <c r="P288" s="7">
        <f>IF(S287=N287,testdata4[[#This Row],[Upper]],testdata4[[#This Row],[Lower]])</f>
        <v>271.52604246713048</v>
      </c>
      <c r="Q288" s="7">
        <f>IF(testdata4[[#This Row],[AtrStop]]=testdata4[[#This Row],[Upper]],testdata4[[#This Row],[Upper]],NA())</f>
        <v>271.52604246713048</v>
      </c>
      <c r="R288" s="7" t="e">
        <f>IF(testdata4[[#This Row],[AtrStop]]=testdata4[[#This Row],[Lower]],testdata4[[#This Row],[Lower]],NA())</f>
        <v>#N/A</v>
      </c>
      <c r="S288" s="19">
        <f>IF(testdata4[[#This Row],[low]]&lt;=testdata4[[#This Row],[STpot]],testdata4[[#This Row],[Upper]],testdata4[[#This Row],[Lower]])</f>
        <v>271.52604246713048</v>
      </c>
      <c r="U288" s="2"/>
      <c r="V288" s="7"/>
      <c r="W288" s="7"/>
      <c r="X288" s="19"/>
      <c r="Y288" t="str">
        <f t="shared" si="4"/>
        <v>ERR</v>
      </c>
    </row>
    <row r="289" spans="1:25" x14ac:dyDescent="0.25">
      <c r="A289" s="5">
        <v>287</v>
      </c>
      <c r="B289" s="2">
        <v>43154</v>
      </c>
      <c r="C289" s="1">
        <v>261.77</v>
      </c>
      <c r="D289" s="1">
        <v>264.58</v>
      </c>
      <c r="E289" s="1">
        <v>261.25</v>
      </c>
      <c r="F289" s="1">
        <v>264.58</v>
      </c>
      <c r="G289" s="1">
        <f>testdata4[[#This Row],[high]]-testdata4[[#This Row],[low]]</f>
        <v>3.3299999999999841</v>
      </c>
      <c r="H289" s="1">
        <f>ABS(testdata4[[#This Row],[high]]-F288)</f>
        <v>4.1499999999999773</v>
      </c>
      <c r="I289" s="1">
        <f>ABS(testdata4[[#This Row],[low]]-F288)</f>
        <v>0.81999999999999318</v>
      </c>
      <c r="J289" s="1">
        <f>MAX(testdata4[[#This Row],[H-L]:[|L-pC|]])</f>
        <v>4.1499999999999773</v>
      </c>
      <c r="K289" s="10">
        <f>(K288*20+testdata4[[#This Row],[TR]])/21</f>
        <v>3.8039810936146639</v>
      </c>
      <c r="L289" s="1">
        <f>testdata4[[#This Row],[close]]+Multiplier*testdata4[[#This Row],[ATR]]</f>
        <v>275.991943280844</v>
      </c>
      <c r="M289" s="1">
        <f>testdata4[[#This Row],[close]]-Multiplier*testdata4[[#This Row],[ATR]]</f>
        <v>253.168056719156</v>
      </c>
      <c r="N289" s="1">
        <f>IF(OR(testdata4[[#This Row],[UpperE]]&lt;N288,D288&gt;N288),testdata4[[#This Row],[UpperE]],N288)</f>
        <v>271.52604246713048</v>
      </c>
      <c r="O289" s="1">
        <f>IF(OR(testdata4[[#This Row],[LowerE]]&gt;O288,E288&lt;O288),testdata4[[#This Row],[LowerE]],O288)</f>
        <v>253.168056719156</v>
      </c>
      <c r="P289" s="7">
        <f>IF(S288=N288,testdata4[[#This Row],[Upper]],testdata4[[#This Row],[Lower]])</f>
        <v>271.52604246713048</v>
      </c>
      <c r="Q289" s="7">
        <f>IF(testdata4[[#This Row],[AtrStop]]=testdata4[[#This Row],[Upper]],testdata4[[#This Row],[Upper]],NA())</f>
        <v>271.52604246713048</v>
      </c>
      <c r="R289" s="7" t="e">
        <f>IF(testdata4[[#This Row],[AtrStop]]=testdata4[[#This Row],[Lower]],testdata4[[#This Row],[Lower]],NA())</f>
        <v>#N/A</v>
      </c>
      <c r="S289" s="19">
        <f>IF(testdata4[[#This Row],[low]]&lt;=testdata4[[#This Row],[STpot]],testdata4[[#This Row],[Upper]],testdata4[[#This Row],[Lower]])</f>
        <v>271.52604246713048</v>
      </c>
      <c r="U289" s="2"/>
      <c r="V289" s="7"/>
      <c r="W289" s="7"/>
      <c r="X289" s="19"/>
      <c r="Y289" t="str">
        <f t="shared" si="4"/>
        <v>ERR</v>
      </c>
    </row>
    <row r="290" spans="1:25" x14ac:dyDescent="0.25">
      <c r="A290" s="5">
        <v>288</v>
      </c>
      <c r="B290" s="2">
        <v>43157</v>
      </c>
      <c r="C290" s="1">
        <v>265.76</v>
      </c>
      <c r="D290" s="1">
        <v>267.76</v>
      </c>
      <c r="E290" s="1">
        <v>265.11</v>
      </c>
      <c r="F290" s="1">
        <v>267.64999999999998</v>
      </c>
      <c r="G290" s="1">
        <f>testdata4[[#This Row],[high]]-testdata4[[#This Row],[low]]</f>
        <v>2.6499999999999773</v>
      </c>
      <c r="H290" s="1">
        <f>ABS(testdata4[[#This Row],[high]]-F289)</f>
        <v>3.1800000000000068</v>
      </c>
      <c r="I290" s="1">
        <f>ABS(testdata4[[#This Row],[low]]-F289)</f>
        <v>0.53000000000002956</v>
      </c>
      <c r="J290" s="1">
        <f>MAX(testdata4[[#This Row],[H-L]:[|L-pC|]])</f>
        <v>3.1800000000000068</v>
      </c>
      <c r="K290" s="10">
        <f>(K289*20+testdata4[[#This Row],[TR]])/21</f>
        <v>3.7742677082044418</v>
      </c>
      <c r="L290" s="1">
        <f>testdata4[[#This Row],[close]]+Multiplier*testdata4[[#This Row],[ATR]]</f>
        <v>278.97280312461328</v>
      </c>
      <c r="M290" s="1">
        <f>testdata4[[#This Row],[close]]-Multiplier*testdata4[[#This Row],[ATR]]</f>
        <v>256.32719687538668</v>
      </c>
      <c r="N290" s="1">
        <f>IF(OR(testdata4[[#This Row],[UpperE]]&lt;N289,D289&gt;N289),testdata4[[#This Row],[UpperE]],N289)</f>
        <v>271.52604246713048</v>
      </c>
      <c r="O290" s="1">
        <f>IF(OR(testdata4[[#This Row],[LowerE]]&gt;O289,E289&lt;O289),testdata4[[#This Row],[LowerE]],O289)</f>
        <v>256.32719687538668</v>
      </c>
      <c r="P290" s="7">
        <f>IF(S289=N289,testdata4[[#This Row],[Upper]],testdata4[[#This Row],[Lower]])</f>
        <v>271.52604246713048</v>
      </c>
      <c r="Q290" s="7">
        <f>IF(testdata4[[#This Row],[AtrStop]]=testdata4[[#This Row],[Upper]],testdata4[[#This Row],[Upper]],NA())</f>
        <v>271.52604246713048</v>
      </c>
      <c r="R290" s="7" t="e">
        <f>IF(testdata4[[#This Row],[AtrStop]]=testdata4[[#This Row],[Lower]],testdata4[[#This Row],[Lower]],NA())</f>
        <v>#N/A</v>
      </c>
      <c r="S290" s="19">
        <f>IF(testdata4[[#This Row],[low]]&lt;=testdata4[[#This Row],[STpot]],testdata4[[#This Row],[Upper]],testdata4[[#This Row],[Lower]])</f>
        <v>271.52604246713048</v>
      </c>
      <c r="U290" s="2"/>
      <c r="V290" s="7"/>
      <c r="W290" s="7"/>
      <c r="X290" s="19"/>
      <c r="Y290" t="str">
        <f t="shared" si="4"/>
        <v>ERR</v>
      </c>
    </row>
    <row r="291" spans="1:25" x14ac:dyDescent="0.25">
      <c r="A291" s="5">
        <v>289</v>
      </c>
      <c r="B291" s="2">
        <v>43158</v>
      </c>
      <c r="C291" s="1">
        <v>267.86</v>
      </c>
      <c r="D291" s="1">
        <v>268.63</v>
      </c>
      <c r="E291" s="1">
        <v>264.24</v>
      </c>
      <c r="F291" s="1">
        <v>264.31</v>
      </c>
      <c r="G291" s="1">
        <f>testdata4[[#This Row],[high]]-testdata4[[#This Row],[low]]</f>
        <v>4.3899999999999864</v>
      </c>
      <c r="H291" s="1">
        <f>ABS(testdata4[[#This Row],[high]]-F290)</f>
        <v>0.98000000000001819</v>
      </c>
      <c r="I291" s="1">
        <f>ABS(testdata4[[#This Row],[low]]-F290)</f>
        <v>3.4099999999999682</v>
      </c>
      <c r="J291" s="1">
        <f>MAX(testdata4[[#This Row],[H-L]:[|L-pC|]])</f>
        <v>4.3899999999999864</v>
      </c>
      <c r="K291" s="10">
        <f>(K290*20+testdata4[[#This Row],[TR]])/21</f>
        <v>3.8035882935280392</v>
      </c>
      <c r="L291" s="1">
        <f>testdata4[[#This Row],[close]]+Multiplier*testdata4[[#This Row],[ATR]]</f>
        <v>275.72076488058411</v>
      </c>
      <c r="M291" s="1">
        <f>testdata4[[#This Row],[close]]-Multiplier*testdata4[[#This Row],[ATR]]</f>
        <v>252.89923511941589</v>
      </c>
      <c r="N291" s="1">
        <f>IF(OR(testdata4[[#This Row],[UpperE]]&lt;N290,D290&gt;N290),testdata4[[#This Row],[UpperE]],N290)</f>
        <v>271.52604246713048</v>
      </c>
      <c r="O291" s="1">
        <f>IF(OR(testdata4[[#This Row],[LowerE]]&gt;O290,E290&lt;O290),testdata4[[#This Row],[LowerE]],O290)</f>
        <v>256.32719687538668</v>
      </c>
      <c r="P291" s="7">
        <f>IF(S290=N290,testdata4[[#This Row],[Upper]],testdata4[[#This Row],[Lower]])</f>
        <v>271.52604246713048</v>
      </c>
      <c r="Q291" s="7">
        <f>IF(testdata4[[#This Row],[AtrStop]]=testdata4[[#This Row],[Upper]],testdata4[[#This Row],[Upper]],NA())</f>
        <v>271.52604246713048</v>
      </c>
      <c r="R291" s="7" t="e">
        <f>IF(testdata4[[#This Row],[AtrStop]]=testdata4[[#This Row],[Lower]],testdata4[[#This Row],[Lower]],NA())</f>
        <v>#N/A</v>
      </c>
      <c r="S291" s="19">
        <f>IF(testdata4[[#This Row],[low]]&lt;=testdata4[[#This Row],[STpot]],testdata4[[#This Row],[Upper]],testdata4[[#This Row],[Lower]])</f>
        <v>271.52604246713048</v>
      </c>
      <c r="U291" s="2"/>
      <c r="V291" s="7"/>
      <c r="W291" s="7"/>
      <c r="X291" s="19"/>
      <c r="Y291" t="str">
        <f t="shared" si="4"/>
        <v>ERR</v>
      </c>
    </row>
    <row r="292" spans="1:25" x14ac:dyDescent="0.25">
      <c r="A292" s="5">
        <v>290</v>
      </c>
      <c r="B292" s="2">
        <v>43159</v>
      </c>
      <c r="C292" s="1">
        <v>265.51</v>
      </c>
      <c r="D292" s="1">
        <v>266.01</v>
      </c>
      <c r="E292" s="1">
        <v>261.29000000000002</v>
      </c>
      <c r="F292" s="1">
        <v>261.63</v>
      </c>
      <c r="G292" s="1">
        <f>testdata4[[#This Row],[high]]-testdata4[[#This Row],[low]]</f>
        <v>4.7199999999999704</v>
      </c>
      <c r="H292" s="1">
        <f>ABS(testdata4[[#This Row],[high]]-F291)</f>
        <v>1.6999999999999886</v>
      </c>
      <c r="I292" s="1">
        <f>ABS(testdata4[[#This Row],[low]]-F291)</f>
        <v>3.0199999999999818</v>
      </c>
      <c r="J292" s="1">
        <f>MAX(testdata4[[#This Row],[H-L]:[|L-pC|]])</f>
        <v>4.7199999999999704</v>
      </c>
      <c r="K292" s="10">
        <f>(K291*20+testdata4[[#This Row],[TR]])/21</f>
        <v>3.8472269462171789</v>
      </c>
      <c r="L292" s="1">
        <f>testdata4[[#This Row],[close]]+Multiplier*testdata4[[#This Row],[ATR]]</f>
        <v>273.17168083865153</v>
      </c>
      <c r="M292" s="1">
        <f>testdata4[[#This Row],[close]]-Multiplier*testdata4[[#This Row],[ATR]]</f>
        <v>250.08831916134847</v>
      </c>
      <c r="N292" s="1">
        <f>IF(OR(testdata4[[#This Row],[UpperE]]&lt;N291,D291&gt;N291),testdata4[[#This Row],[UpperE]],N291)</f>
        <v>271.52604246713048</v>
      </c>
      <c r="O292" s="1">
        <f>IF(OR(testdata4[[#This Row],[LowerE]]&gt;O291,E291&lt;O291),testdata4[[#This Row],[LowerE]],O291)</f>
        <v>256.32719687538668</v>
      </c>
      <c r="P292" s="7">
        <f>IF(S291=N291,testdata4[[#This Row],[Upper]],testdata4[[#This Row],[Lower]])</f>
        <v>271.52604246713048</v>
      </c>
      <c r="Q292" s="7">
        <f>IF(testdata4[[#This Row],[AtrStop]]=testdata4[[#This Row],[Upper]],testdata4[[#This Row],[Upper]],NA())</f>
        <v>271.52604246713048</v>
      </c>
      <c r="R292" s="7" t="e">
        <f>IF(testdata4[[#This Row],[AtrStop]]=testdata4[[#This Row],[Lower]],testdata4[[#This Row],[Lower]],NA())</f>
        <v>#N/A</v>
      </c>
      <c r="S292" s="19">
        <f>IF(testdata4[[#This Row],[low]]&lt;=testdata4[[#This Row],[STpot]],testdata4[[#This Row],[Upper]],testdata4[[#This Row],[Lower]])</f>
        <v>271.52604246713048</v>
      </c>
      <c r="U292" s="2"/>
      <c r="V292" s="7"/>
      <c r="W292" s="7"/>
      <c r="X292" s="19"/>
      <c r="Y292" t="str">
        <f t="shared" si="4"/>
        <v>ERR</v>
      </c>
    </row>
    <row r="293" spans="1:25" x14ac:dyDescent="0.25">
      <c r="A293" s="5">
        <v>291</v>
      </c>
      <c r="B293" s="2">
        <v>43160</v>
      </c>
      <c r="C293" s="1">
        <v>261.39999999999998</v>
      </c>
      <c r="D293" s="1">
        <v>263.10000000000002</v>
      </c>
      <c r="E293" s="1">
        <v>256.19</v>
      </c>
      <c r="F293" s="1">
        <v>257.83</v>
      </c>
      <c r="G293" s="1">
        <f>testdata4[[#This Row],[high]]-testdata4[[#This Row],[low]]</f>
        <v>6.910000000000025</v>
      </c>
      <c r="H293" s="1">
        <f>ABS(testdata4[[#This Row],[high]]-F292)</f>
        <v>1.4700000000000273</v>
      </c>
      <c r="I293" s="1">
        <f>ABS(testdata4[[#This Row],[low]]-F292)</f>
        <v>5.4399999999999977</v>
      </c>
      <c r="J293" s="1">
        <f>MAX(testdata4[[#This Row],[H-L]:[|L-pC|]])</f>
        <v>6.910000000000025</v>
      </c>
      <c r="K293" s="10">
        <f>(K292*20+testdata4[[#This Row],[TR]])/21</f>
        <v>3.9930732821116002</v>
      </c>
      <c r="L293" s="1">
        <f>testdata4[[#This Row],[close]]+Multiplier*testdata4[[#This Row],[ATR]]</f>
        <v>269.80921984633477</v>
      </c>
      <c r="M293" s="1">
        <f>testdata4[[#This Row],[close]]-Multiplier*testdata4[[#This Row],[ATR]]</f>
        <v>245.8507801536652</v>
      </c>
      <c r="N293" s="1">
        <f>IF(OR(testdata4[[#This Row],[UpperE]]&lt;N292,D292&gt;N292),testdata4[[#This Row],[UpperE]],N292)</f>
        <v>269.80921984633477</v>
      </c>
      <c r="O293" s="1">
        <f>IF(OR(testdata4[[#This Row],[LowerE]]&gt;O292,E292&lt;O292),testdata4[[#This Row],[LowerE]],O292)</f>
        <v>256.32719687538668</v>
      </c>
      <c r="P293" s="7">
        <f>IF(S292=N292,testdata4[[#This Row],[Upper]],testdata4[[#This Row],[Lower]])</f>
        <v>269.80921984633477</v>
      </c>
      <c r="Q293" s="7">
        <f>IF(testdata4[[#This Row],[AtrStop]]=testdata4[[#This Row],[Upper]],testdata4[[#This Row],[Upper]],NA())</f>
        <v>269.80921984633477</v>
      </c>
      <c r="R293" s="7" t="e">
        <f>IF(testdata4[[#This Row],[AtrStop]]=testdata4[[#This Row],[Lower]],testdata4[[#This Row],[Lower]],NA())</f>
        <v>#N/A</v>
      </c>
      <c r="S293" s="19">
        <f>IF(testdata4[[#This Row],[low]]&lt;=testdata4[[#This Row],[STpot]],testdata4[[#This Row],[Upper]],testdata4[[#This Row],[Lower]])</f>
        <v>269.80921984633477</v>
      </c>
      <c r="U293" s="2"/>
      <c r="V293" s="7"/>
      <c r="W293" s="7"/>
      <c r="X293" s="19"/>
      <c r="Y293" t="str">
        <f t="shared" si="4"/>
        <v>ERR</v>
      </c>
    </row>
    <row r="294" spans="1:25" x14ac:dyDescent="0.25">
      <c r="A294" s="5">
        <v>292</v>
      </c>
      <c r="B294" s="2">
        <v>43161</v>
      </c>
      <c r="C294" s="1">
        <v>256</v>
      </c>
      <c r="D294" s="1">
        <v>259.77</v>
      </c>
      <c r="E294" s="1">
        <v>255.05</v>
      </c>
      <c r="F294" s="1">
        <v>259.16000000000003</v>
      </c>
      <c r="G294" s="1">
        <f>testdata4[[#This Row],[high]]-testdata4[[#This Row],[low]]</f>
        <v>4.7199999999999704</v>
      </c>
      <c r="H294" s="1">
        <f>ABS(testdata4[[#This Row],[high]]-F293)</f>
        <v>1.9399999999999977</v>
      </c>
      <c r="I294" s="1">
        <f>ABS(testdata4[[#This Row],[low]]-F293)</f>
        <v>2.7799999999999727</v>
      </c>
      <c r="J294" s="1">
        <f>MAX(testdata4[[#This Row],[H-L]:[|L-pC|]])</f>
        <v>4.7199999999999704</v>
      </c>
      <c r="K294" s="10">
        <f>(K293*20+testdata4[[#This Row],[TR]])/21</f>
        <v>4.0276888401062845</v>
      </c>
      <c r="L294" s="1">
        <f>testdata4[[#This Row],[close]]+Multiplier*testdata4[[#This Row],[ATR]]</f>
        <v>271.24306652031891</v>
      </c>
      <c r="M294" s="1">
        <f>testdata4[[#This Row],[close]]-Multiplier*testdata4[[#This Row],[ATR]]</f>
        <v>247.07693347968117</v>
      </c>
      <c r="N294" s="1">
        <f>IF(OR(testdata4[[#This Row],[UpperE]]&lt;N293,D293&gt;N293),testdata4[[#This Row],[UpperE]],N293)</f>
        <v>269.80921984633477</v>
      </c>
      <c r="O294" s="1">
        <f>IF(OR(testdata4[[#This Row],[LowerE]]&gt;O293,E293&lt;O293),testdata4[[#This Row],[LowerE]],O293)</f>
        <v>247.07693347968117</v>
      </c>
      <c r="P294" s="7">
        <f>IF(S293=N293,testdata4[[#This Row],[Upper]],testdata4[[#This Row],[Lower]])</f>
        <v>269.80921984633477</v>
      </c>
      <c r="Q294" s="7">
        <f>IF(testdata4[[#This Row],[AtrStop]]=testdata4[[#This Row],[Upper]],testdata4[[#This Row],[Upper]],NA())</f>
        <v>269.80921984633477</v>
      </c>
      <c r="R294" s="7" t="e">
        <f>IF(testdata4[[#This Row],[AtrStop]]=testdata4[[#This Row],[Lower]],testdata4[[#This Row],[Lower]],NA())</f>
        <v>#N/A</v>
      </c>
      <c r="S294" s="19">
        <f>IF(testdata4[[#This Row],[low]]&lt;=testdata4[[#This Row],[STpot]],testdata4[[#This Row],[Upper]],testdata4[[#This Row],[Lower]])</f>
        <v>269.80921984633477</v>
      </c>
      <c r="U294" s="2"/>
      <c r="V294" s="7"/>
      <c r="W294" s="7"/>
      <c r="X294" s="19"/>
      <c r="Y294" t="str">
        <f t="shared" si="4"/>
        <v>ERR</v>
      </c>
    </row>
    <row r="295" spans="1:25" x14ac:dyDescent="0.25">
      <c r="A295" s="5">
        <v>293</v>
      </c>
      <c r="B295" s="2">
        <v>43164</v>
      </c>
      <c r="C295" s="1">
        <v>257.86</v>
      </c>
      <c r="D295" s="1">
        <v>262.83</v>
      </c>
      <c r="E295" s="1">
        <v>257.74</v>
      </c>
      <c r="F295" s="1">
        <v>262.14999999999998</v>
      </c>
      <c r="G295" s="1">
        <f>testdata4[[#This Row],[high]]-testdata4[[#This Row],[low]]</f>
        <v>5.089999999999975</v>
      </c>
      <c r="H295" s="1">
        <f>ABS(testdata4[[#This Row],[high]]-F294)</f>
        <v>3.6699999999999591</v>
      </c>
      <c r="I295" s="1">
        <f>ABS(testdata4[[#This Row],[low]]-F294)</f>
        <v>1.4200000000000159</v>
      </c>
      <c r="J295" s="1">
        <f>MAX(testdata4[[#This Row],[H-L]:[|L-pC|]])</f>
        <v>5.089999999999975</v>
      </c>
      <c r="K295" s="10">
        <f>(K294*20+testdata4[[#This Row],[TR]])/21</f>
        <v>4.0782750858155081</v>
      </c>
      <c r="L295" s="1">
        <f>testdata4[[#This Row],[close]]+Multiplier*testdata4[[#This Row],[ATR]]</f>
        <v>274.38482525744649</v>
      </c>
      <c r="M295" s="1">
        <f>testdata4[[#This Row],[close]]-Multiplier*testdata4[[#This Row],[ATR]]</f>
        <v>249.91517474255346</v>
      </c>
      <c r="N295" s="1">
        <f>IF(OR(testdata4[[#This Row],[UpperE]]&lt;N294,D294&gt;N294),testdata4[[#This Row],[UpperE]],N294)</f>
        <v>269.80921984633477</v>
      </c>
      <c r="O295" s="1">
        <f>IF(OR(testdata4[[#This Row],[LowerE]]&gt;O294,E294&lt;O294),testdata4[[#This Row],[LowerE]],O294)</f>
        <v>249.91517474255346</v>
      </c>
      <c r="P295" s="7">
        <f>IF(S294=N294,testdata4[[#This Row],[Upper]],testdata4[[#This Row],[Lower]])</f>
        <v>269.80921984633477</v>
      </c>
      <c r="Q295" s="7">
        <f>IF(testdata4[[#This Row],[AtrStop]]=testdata4[[#This Row],[Upper]],testdata4[[#This Row],[Upper]],NA())</f>
        <v>269.80921984633477</v>
      </c>
      <c r="R295" s="7" t="e">
        <f>IF(testdata4[[#This Row],[AtrStop]]=testdata4[[#This Row],[Lower]],testdata4[[#This Row],[Lower]],NA())</f>
        <v>#N/A</v>
      </c>
      <c r="S295" s="19">
        <f>IF(testdata4[[#This Row],[low]]&lt;=testdata4[[#This Row],[STpot]],testdata4[[#This Row],[Upper]],testdata4[[#This Row],[Lower]])</f>
        <v>269.80921984633477</v>
      </c>
      <c r="U295" s="2"/>
      <c r="V295" s="7"/>
      <c r="W295" s="7"/>
      <c r="X295" s="19"/>
      <c r="Y295" t="str">
        <f t="shared" si="4"/>
        <v>ERR</v>
      </c>
    </row>
    <row r="296" spans="1:25" x14ac:dyDescent="0.25">
      <c r="A296" s="5">
        <v>294</v>
      </c>
      <c r="B296" s="2">
        <v>43165</v>
      </c>
      <c r="C296" s="1">
        <v>263.22000000000003</v>
      </c>
      <c r="D296" s="1">
        <v>263.31</v>
      </c>
      <c r="E296" s="1">
        <v>261.18</v>
      </c>
      <c r="F296" s="1">
        <v>262.82</v>
      </c>
      <c r="G296" s="1">
        <f>testdata4[[#This Row],[high]]-testdata4[[#This Row],[low]]</f>
        <v>2.1299999999999955</v>
      </c>
      <c r="H296" s="1">
        <f>ABS(testdata4[[#This Row],[high]]-F295)</f>
        <v>1.160000000000025</v>
      </c>
      <c r="I296" s="1">
        <f>ABS(testdata4[[#This Row],[low]]-F295)</f>
        <v>0.96999999999997044</v>
      </c>
      <c r="J296" s="1">
        <f>MAX(testdata4[[#This Row],[H-L]:[|L-pC|]])</f>
        <v>2.1299999999999955</v>
      </c>
      <c r="K296" s="10">
        <f>(K295*20+testdata4[[#This Row],[TR]])/21</f>
        <v>3.9855000817290551</v>
      </c>
      <c r="L296" s="1">
        <f>testdata4[[#This Row],[close]]+Multiplier*testdata4[[#This Row],[ATR]]</f>
        <v>274.77650024518715</v>
      </c>
      <c r="M296" s="1">
        <f>testdata4[[#This Row],[close]]-Multiplier*testdata4[[#This Row],[ATR]]</f>
        <v>250.86349975481284</v>
      </c>
      <c r="N296" s="1">
        <f>IF(OR(testdata4[[#This Row],[UpperE]]&lt;N295,D295&gt;N295),testdata4[[#This Row],[UpperE]],N295)</f>
        <v>269.80921984633477</v>
      </c>
      <c r="O296" s="1">
        <f>IF(OR(testdata4[[#This Row],[LowerE]]&gt;O295,E295&lt;O295),testdata4[[#This Row],[LowerE]],O295)</f>
        <v>250.86349975481284</v>
      </c>
      <c r="P296" s="7">
        <f>IF(S295=N295,testdata4[[#This Row],[Upper]],testdata4[[#This Row],[Lower]])</f>
        <v>269.80921984633477</v>
      </c>
      <c r="Q296" s="7">
        <f>IF(testdata4[[#This Row],[AtrStop]]=testdata4[[#This Row],[Upper]],testdata4[[#This Row],[Upper]],NA())</f>
        <v>269.80921984633477</v>
      </c>
      <c r="R296" s="7" t="e">
        <f>IF(testdata4[[#This Row],[AtrStop]]=testdata4[[#This Row],[Lower]],testdata4[[#This Row],[Lower]],NA())</f>
        <v>#N/A</v>
      </c>
      <c r="S296" s="19">
        <f>IF(testdata4[[#This Row],[low]]&lt;=testdata4[[#This Row],[STpot]],testdata4[[#This Row],[Upper]],testdata4[[#This Row],[Lower]])</f>
        <v>269.80921984633477</v>
      </c>
      <c r="U296" s="2"/>
      <c r="V296" s="7"/>
      <c r="W296" s="7"/>
      <c r="X296" s="19"/>
      <c r="Y296" t="str">
        <f t="shared" si="4"/>
        <v>ERR</v>
      </c>
    </row>
    <row r="297" spans="1:25" x14ac:dyDescent="0.25">
      <c r="A297" s="5">
        <v>295</v>
      </c>
      <c r="B297" s="2">
        <v>43166</v>
      </c>
      <c r="C297" s="1">
        <v>260.45</v>
      </c>
      <c r="D297" s="1">
        <v>263.11</v>
      </c>
      <c r="E297" s="1">
        <v>260.24</v>
      </c>
      <c r="F297" s="1">
        <v>262.72000000000003</v>
      </c>
      <c r="G297" s="1">
        <f>testdata4[[#This Row],[high]]-testdata4[[#This Row],[low]]</f>
        <v>2.8700000000000045</v>
      </c>
      <c r="H297" s="1">
        <f>ABS(testdata4[[#This Row],[high]]-F296)</f>
        <v>0.29000000000002046</v>
      </c>
      <c r="I297" s="1">
        <f>ABS(testdata4[[#This Row],[low]]-F296)</f>
        <v>2.5799999999999841</v>
      </c>
      <c r="J297" s="1">
        <f>MAX(testdata4[[#This Row],[H-L]:[|L-pC|]])</f>
        <v>2.8700000000000045</v>
      </c>
      <c r="K297" s="10">
        <f>(K296*20+testdata4[[#This Row],[TR]])/21</f>
        <v>3.9323810302181479</v>
      </c>
      <c r="L297" s="1">
        <f>testdata4[[#This Row],[close]]+Multiplier*testdata4[[#This Row],[ATR]]</f>
        <v>274.51714309065449</v>
      </c>
      <c r="M297" s="1">
        <f>testdata4[[#This Row],[close]]-Multiplier*testdata4[[#This Row],[ATR]]</f>
        <v>250.92285690934557</v>
      </c>
      <c r="N297" s="1">
        <f>IF(OR(testdata4[[#This Row],[UpperE]]&lt;N296,D296&gt;N296),testdata4[[#This Row],[UpperE]],N296)</f>
        <v>269.80921984633477</v>
      </c>
      <c r="O297" s="1">
        <f>IF(OR(testdata4[[#This Row],[LowerE]]&gt;O296,E296&lt;O296),testdata4[[#This Row],[LowerE]],O296)</f>
        <v>250.92285690934557</v>
      </c>
      <c r="P297" s="7">
        <f>IF(S296=N296,testdata4[[#This Row],[Upper]],testdata4[[#This Row],[Lower]])</f>
        <v>269.80921984633477</v>
      </c>
      <c r="Q297" s="7">
        <f>IF(testdata4[[#This Row],[AtrStop]]=testdata4[[#This Row],[Upper]],testdata4[[#This Row],[Upper]],NA())</f>
        <v>269.80921984633477</v>
      </c>
      <c r="R297" s="7" t="e">
        <f>IF(testdata4[[#This Row],[AtrStop]]=testdata4[[#This Row],[Lower]],testdata4[[#This Row],[Lower]],NA())</f>
        <v>#N/A</v>
      </c>
      <c r="S297" s="19">
        <f>IF(testdata4[[#This Row],[low]]&lt;=testdata4[[#This Row],[STpot]],testdata4[[#This Row],[Upper]],testdata4[[#This Row],[Lower]])</f>
        <v>269.80921984633477</v>
      </c>
      <c r="U297" s="2"/>
      <c r="V297" s="7"/>
      <c r="W297" s="7"/>
      <c r="X297" s="19"/>
      <c r="Y297" t="str">
        <f t="shared" si="4"/>
        <v>ERR</v>
      </c>
    </row>
    <row r="298" spans="1:25" x14ac:dyDescent="0.25">
      <c r="A298" s="5">
        <v>296</v>
      </c>
      <c r="B298" s="2">
        <v>43167</v>
      </c>
      <c r="C298" s="1">
        <v>263.45999999999998</v>
      </c>
      <c r="D298" s="1">
        <v>264.13</v>
      </c>
      <c r="E298" s="1">
        <v>262.37</v>
      </c>
      <c r="F298" s="1">
        <v>263.99</v>
      </c>
      <c r="G298" s="1">
        <f>testdata4[[#This Row],[high]]-testdata4[[#This Row],[low]]</f>
        <v>1.7599999999999909</v>
      </c>
      <c r="H298" s="1">
        <f>ABS(testdata4[[#This Row],[high]]-F297)</f>
        <v>1.4099999999999682</v>
      </c>
      <c r="I298" s="1">
        <f>ABS(testdata4[[#This Row],[low]]-F297)</f>
        <v>0.35000000000002274</v>
      </c>
      <c r="J298" s="1">
        <f>MAX(testdata4[[#This Row],[H-L]:[|L-pC|]])</f>
        <v>1.7599999999999909</v>
      </c>
      <c r="K298" s="10">
        <f>(K297*20+testdata4[[#This Row],[TR]])/21</f>
        <v>3.8289343144934738</v>
      </c>
      <c r="L298" s="1">
        <f>testdata4[[#This Row],[close]]+Multiplier*testdata4[[#This Row],[ATR]]</f>
        <v>275.47680294348044</v>
      </c>
      <c r="M298" s="1">
        <f>testdata4[[#This Row],[close]]-Multiplier*testdata4[[#This Row],[ATR]]</f>
        <v>252.50319705651958</v>
      </c>
      <c r="N298" s="1">
        <f>IF(OR(testdata4[[#This Row],[UpperE]]&lt;N297,D297&gt;N297),testdata4[[#This Row],[UpperE]],N297)</f>
        <v>269.80921984633477</v>
      </c>
      <c r="O298" s="1">
        <f>IF(OR(testdata4[[#This Row],[LowerE]]&gt;O297,E297&lt;O297),testdata4[[#This Row],[LowerE]],O297)</f>
        <v>252.50319705651958</v>
      </c>
      <c r="P298" s="7">
        <f>IF(S297=N297,testdata4[[#This Row],[Upper]],testdata4[[#This Row],[Lower]])</f>
        <v>269.80921984633477</v>
      </c>
      <c r="Q298" s="7">
        <f>IF(testdata4[[#This Row],[AtrStop]]=testdata4[[#This Row],[Upper]],testdata4[[#This Row],[Upper]],NA())</f>
        <v>269.80921984633477</v>
      </c>
      <c r="R298" s="7" t="e">
        <f>IF(testdata4[[#This Row],[AtrStop]]=testdata4[[#This Row],[Lower]],testdata4[[#This Row],[Lower]],NA())</f>
        <v>#N/A</v>
      </c>
      <c r="S298" s="19">
        <f>IF(testdata4[[#This Row],[low]]&lt;=testdata4[[#This Row],[STpot]],testdata4[[#This Row],[Upper]],testdata4[[#This Row],[Lower]])</f>
        <v>269.80921984633477</v>
      </c>
      <c r="U298" s="2"/>
      <c r="V298" s="7"/>
      <c r="W298" s="7"/>
      <c r="X298" s="19"/>
      <c r="Y298" t="str">
        <f t="shared" si="4"/>
        <v>ERR</v>
      </c>
    </row>
    <row r="299" spans="1:25" x14ac:dyDescent="0.25">
      <c r="A299" s="5">
        <v>297</v>
      </c>
      <c r="B299" s="2">
        <v>43168</v>
      </c>
      <c r="C299" s="1">
        <v>265.52999999999997</v>
      </c>
      <c r="D299" s="1">
        <v>268.58999999999997</v>
      </c>
      <c r="E299" s="1">
        <v>265.19</v>
      </c>
      <c r="F299" s="1">
        <v>268.58999999999997</v>
      </c>
      <c r="G299" s="1">
        <f>testdata4[[#This Row],[high]]-testdata4[[#This Row],[low]]</f>
        <v>3.3999999999999773</v>
      </c>
      <c r="H299" s="1">
        <f>ABS(testdata4[[#This Row],[high]]-F298)</f>
        <v>4.5999999999999659</v>
      </c>
      <c r="I299" s="1">
        <f>ABS(testdata4[[#This Row],[low]]-F298)</f>
        <v>1.1999999999999886</v>
      </c>
      <c r="J299" s="1">
        <f>MAX(testdata4[[#This Row],[H-L]:[|L-pC|]])</f>
        <v>4.5999999999999659</v>
      </c>
      <c r="K299" s="10">
        <f>(K298*20+testdata4[[#This Row],[TR]])/21</f>
        <v>3.8656517280890212</v>
      </c>
      <c r="L299" s="1">
        <f>testdata4[[#This Row],[close]]+Multiplier*testdata4[[#This Row],[ATR]]</f>
        <v>280.18695518426705</v>
      </c>
      <c r="M299" s="1">
        <f>testdata4[[#This Row],[close]]-Multiplier*testdata4[[#This Row],[ATR]]</f>
        <v>256.9930448157329</v>
      </c>
      <c r="N299" s="1">
        <f>IF(OR(testdata4[[#This Row],[UpperE]]&lt;N298,D298&gt;N298),testdata4[[#This Row],[UpperE]],N298)</f>
        <v>269.80921984633477</v>
      </c>
      <c r="O299" s="1">
        <f>IF(OR(testdata4[[#This Row],[LowerE]]&gt;O298,E298&lt;O298),testdata4[[#This Row],[LowerE]],O298)</f>
        <v>256.9930448157329</v>
      </c>
      <c r="P299" s="7">
        <f>IF(S298=N298,testdata4[[#This Row],[Upper]],testdata4[[#This Row],[Lower]])</f>
        <v>269.80921984633477</v>
      </c>
      <c r="Q299" s="7">
        <f>IF(testdata4[[#This Row],[AtrStop]]=testdata4[[#This Row],[Upper]],testdata4[[#This Row],[Upper]],NA())</f>
        <v>269.80921984633477</v>
      </c>
      <c r="R299" s="7" t="e">
        <f>IF(testdata4[[#This Row],[AtrStop]]=testdata4[[#This Row],[Lower]],testdata4[[#This Row],[Lower]],NA())</f>
        <v>#N/A</v>
      </c>
      <c r="S299" s="19">
        <f>IF(testdata4[[#This Row],[low]]&lt;=testdata4[[#This Row],[STpot]],testdata4[[#This Row],[Upper]],testdata4[[#This Row],[Lower]])</f>
        <v>269.80921984633477</v>
      </c>
      <c r="U299" s="2"/>
      <c r="V299" s="7"/>
      <c r="W299" s="7"/>
      <c r="X299" s="19"/>
      <c r="Y299" t="str">
        <f t="shared" si="4"/>
        <v>ERR</v>
      </c>
    </row>
    <row r="300" spans="1:25" x14ac:dyDescent="0.25">
      <c r="A300" s="5">
        <v>298</v>
      </c>
      <c r="B300" s="2">
        <v>43171</v>
      </c>
      <c r="C300" s="1">
        <v>268.89999999999998</v>
      </c>
      <c r="D300" s="1">
        <v>269.58999999999997</v>
      </c>
      <c r="E300" s="1">
        <v>267.83</v>
      </c>
      <c r="F300" s="1">
        <v>268.25</v>
      </c>
      <c r="G300" s="1">
        <f>testdata4[[#This Row],[high]]-testdata4[[#This Row],[low]]</f>
        <v>1.7599999999999909</v>
      </c>
      <c r="H300" s="1">
        <f>ABS(testdata4[[#This Row],[high]]-F299)</f>
        <v>1</v>
      </c>
      <c r="I300" s="1">
        <f>ABS(testdata4[[#This Row],[low]]-F299)</f>
        <v>0.75999999999999091</v>
      </c>
      <c r="J300" s="1">
        <f>MAX(testdata4[[#This Row],[H-L]:[|L-pC|]])</f>
        <v>1.7599999999999909</v>
      </c>
      <c r="K300" s="10">
        <f>(K299*20+testdata4[[#This Row],[TR]])/21</f>
        <v>3.76538259818002</v>
      </c>
      <c r="L300" s="1">
        <f>testdata4[[#This Row],[close]]+Multiplier*testdata4[[#This Row],[ATR]]</f>
        <v>279.54614779454005</v>
      </c>
      <c r="M300" s="1">
        <f>testdata4[[#This Row],[close]]-Multiplier*testdata4[[#This Row],[ATR]]</f>
        <v>256.95385220545995</v>
      </c>
      <c r="N300" s="1">
        <f>IF(OR(testdata4[[#This Row],[UpperE]]&lt;N299,D299&gt;N299),testdata4[[#This Row],[UpperE]],N299)</f>
        <v>269.80921984633477</v>
      </c>
      <c r="O300" s="1">
        <f>IF(OR(testdata4[[#This Row],[LowerE]]&gt;O299,E299&lt;O299),testdata4[[#This Row],[LowerE]],O299)</f>
        <v>256.9930448157329</v>
      </c>
      <c r="P300" s="7">
        <f>IF(S299=N299,testdata4[[#This Row],[Upper]],testdata4[[#This Row],[Lower]])</f>
        <v>269.80921984633477</v>
      </c>
      <c r="Q300" s="7">
        <f>IF(testdata4[[#This Row],[AtrStop]]=testdata4[[#This Row],[Upper]],testdata4[[#This Row],[Upper]],NA())</f>
        <v>269.80921984633477</v>
      </c>
      <c r="R300" s="7" t="e">
        <f>IF(testdata4[[#This Row],[AtrStop]]=testdata4[[#This Row],[Lower]],testdata4[[#This Row],[Lower]],NA())</f>
        <v>#N/A</v>
      </c>
      <c r="S300" s="19">
        <f>IF(testdata4[[#This Row],[low]]&lt;=testdata4[[#This Row],[STpot]],testdata4[[#This Row],[Upper]],testdata4[[#This Row],[Lower]])</f>
        <v>269.80921984633477</v>
      </c>
      <c r="U300" s="2"/>
      <c r="V300" s="7"/>
      <c r="W300" s="7"/>
      <c r="X300" s="19"/>
      <c r="Y300" t="str">
        <f t="shared" si="4"/>
        <v>ERR</v>
      </c>
    </row>
    <row r="301" spans="1:25" x14ac:dyDescent="0.25">
      <c r="A301" s="5">
        <v>299</v>
      </c>
      <c r="B301" s="2">
        <v>43172</v>
      </c>
      <c r="C301" s="1">
        <v>269.52</v>
      </c>
      <c r="D301" s="1">
        <v>270.07</v>
      </c>
      <c r="E301" s="1">
        <v>265.85000000000002</v>
      </c>
      <c r="F301" s="1">
        <v>266.52</v>
      </c>
      <c r="G301" s="1">
        <f>testdata4[[#This Row],[high]]-testdata4[[#This Row],[low]]</f>
        <v>4.2199999999999704</v>
      </c>
      <c r="H301" s="1">
        <f>ABS(testdata4[[#This Row],[high]]-F300)</f>
        <v>1.8199999999999932</v>
      </c>
      <c r="I301" s="1">
        <f>ABS(testdata4[[#This Row],[low]]-F300)</f>
        <v>2.3999999999999773</v>
      </c>
      <c r="J301" s="1">
        <f>MAX(testdata4[[#This Row],[H-L]:[|L-pC|]])</f>
        <v>4.2199999999999704</v>
      </c>
      <c r="K301" s="10">
        <f>(K300*20+testdata4[[#This Row],[TR]])/21</f>
        <v>3.7870310458857315</v>
      </c>
      <c r="L301" s="1">
        <f>testdata4[[#This Row],[close]]+Multiplier*testdata4[[#This Row],[ATR]]</f>
        <v>277.88109313765716</v>
      </c>
      <c r="M301" s="1">
        <f>testdata4[[#This Row],[close]]-Multiplier*testdata4[[#This Row],[ATR]]</f>
        <v>255.15890686234277</v>
      </c>
      <c r="N301" s="1">
        <f>IF(OR(testdata4[[#This Row],[UpperE]]&lt;N300,D300&gt;N300),testdata4[[#This Row],[UpperE]],N300)</f>
        <v>269.80921984633477</v>
      </c>
      <c r="O301" s="1">
        <f>IF(OR(testdata4[[#This Row],[LowerE]]&gt;O300,E300&lt;O300),testdata4[[#This Row],[LowerE]],O300)</f>
        <v>256.9930448157329</v>
      </c>
      <c r="P301" s="7">
        <f>IF(S300=N300,testdata4[[#This Row],[Upper]],testdata4[[#This Row],[Lower]])</f>
        <v>269.80921984633477</v>
      </c>
      <c r="Q301" s="7">
        <f>IF(testdata4[[#This Row],[AtrStop]]=testdata4[[#This Row],[Upper]],testdata4[[#This Row],[Upper]],NA())</f>
        <v>269.80921984633477</v>
      </c>
      <c r="R301" s="7" t="e">
        <f>IF(testdata4[[#This Row],[AtrStop]]=testdata4[[#This Row],[Lower]],testdata4[[#This Row],[Lower]],NA())</f>
        <v>#N/A</v>
      </c>
      <c r="S301" s="19">
        <f>IF(testdata4[[#This Row],[low]]&lt;=testdata4[[#This Row],[STpot]],testdata4[[#This Row],[Upper]],testdata4[[#This Row],[Lower]])</f>
        <v>269.80921984633477</v>
      </c>
      <c r="U301" s="2"/>
      <c r="V301" s="7"/>
      <c r="W301" s="7"/>
      <c r="X301" s="19"/>
      <c r="Y301" t="str">
        <f t="shared" si="4"/>
        <v>ERR</v>
      </c>
    </row>
    <row r="302" spans="1:25" x14ac:dyDescent="0.25">
      <c r="A302" s="5">
        <v>300</v>
      </c>
      <c r="B302" s="2">
        <v>43173</v>
      </c>
      <c r="C302" s="1">
        <v>267.57</v>
      </c>
      <c r="D302" s="1">
        <v>267.77</v>
      </c>
      <c r="E302" s="1">
        <v>264.54000000000002</v>
      </c>
      <c r="F302" s="1">
        <v>265.14999999999998</v>
      </c>
      <c r="G302" s="1">
        <f>testdata4[[#This Row],[high]]-testdata4[[#This Row],[low]]</f>
        <v>3.2299999999999613</v>
      </c>
      <c r="H302" s="1">
        <f>ABS(testdata4[[#This Row],[high]]-F301)</f>
        <v>1.25</v>
      </c>
      <c r="I302" s="1">
        <f>ABS(testdata4[[#This Row],[low]]-F301)</f>
        <v>1.9799999999999613</v>
      </c>
      <c r="J302" s="1">
        <f>MAX(testdata4[[#This Row],[H-L]:[|L-pC|]])</f>
        <v>3.2299999999999613</v>
      </c>
      <c r="K302" s="10">
        <f>(K301*20+testdata4[[#This Row],[TR]])/21</f>
        <v>3.7605057579864094</v>
      </c>
      <c r="L302" s="1">
        <f>testdata4[[#This Row],[close]]+Multiplier*testdata4[[#This Row],[ATR]]</f>
        <v>276.43151727395923</v>
      </c>
      <c r="M302" s="1">
        <f>testdata4[[#This Row],[close]]-Multiplier*testdata4[[#This Row],[ATR]]</f>
        <v>253.86848272604075</v>
      </c>
      <c r="N302" s="1">
        <f>IF(OR(testdata4[[#This Row],[UpperE]]&lt;N301,D301&gt;N301),testdata4[[#This Row],[UpperE]],N301)</f>
        <v>276.43151727395923</v>
      </c>
      <c r="O302" s="1">
        <f>IF(OR(testdata4[[#This Row],[LowerE]]&gt;O301,E301&lt;O301),testdata4[[#This Row],[LowerE]],O301)</f>
        <v>256.9930448157329</v>
      </c>
      <c r="P302" s="7">
        <f>IF(S301=N301,testdata4[[#This Row],[Upper]],testdata4[[#This Row],[Lower]])</f>
        <v>276.43151727395923</v>
      </c>
      <c r="Q302" s="7">
        <f>IF(testdata4[[#This Row],[AtrStop]]=testdata4[[#This Row],[Upper]],testdata4[[#This Row],[Upper]],NA())</f>
        <v>276.43151727395923</v>
      </c>
      <c r="R302" s="7" t="e">
        <f>IF(testdata4[[#This Row],[AtrStop]]=testdata4[[#This Row],[Lower]],testdata4[[#This Row],[Lower]],NA())</f>
        <v>#N/A</v>
      </c>
      <c r="S302" s="19">
        <f>IF(testdata4[[#This Row],[low]]&lt;=testdata4[[#This Row],[STpot]],testdata4[[#This Row],[Upper]],testdata4[[#This Row],[Lower]])</f>
        <v>276.43151727395923</v>
      </c>
      <c r="U302" s="2"/>
      <c r="V302" s="7"/>
      <c r="W302" s="7"/>
      <c r="X302" s="19"/>
      <c r="Y302" t="str">
        <f t="shared" si="4"/>
        <v>ERR</v>
      </c>
    </row>
    <row r="303" spans="1:25" x14ac:dyDescent="0.25">
      <c r="A303" s="5">
        <v>301</v>
      </c>
      <c r="B303" s="2">
        <v>43174</v>
      </c>
      <c r="C303" s="1">
        <v>265.70999999999998</v>
      </c>
      <c r="D303" s="1">
        <v>266.41000000000003</v>
      </c>
      <c r="E303" s="1">
        <v>264.31</v>
      </c>
      <c r="F303" s="1">
        <v>264.86</v>
      </c>
      <c r="G303" s="1">
        <f>testdata4[[#This Row],[high]]-testdata4[[#This Row],[low]]</f>
        <v>2.1000000000000227</v>
      </c>
      <c r="H303" s="1">
        <f>ABS(testdata4[[#This Row],[high]]-F302)</f>
        <v>1.2600000000000477</v>
      </c>
      <c r="I303" s="1">
        <f>ABS(testdata4[[#This Row],[low]]-F302)</f>
        <v>0.83999999999997499</v>
      </c>
      <c r="J303" s="1">
        <f>MAX(testdata4[[#This Row],[H-L]:[|L-pC|]])</f>
        <v>2.1000000000000227</v>
      </c>
      <c r="K303" s="10">
        <f>(K302*20+testdata4[[#This Row],[TR]])/21</f>
        <v>3.6814340552251528</v>
      </c>
      <c r="L303" s="1">
        <f>testdata4[[#This Row],[close]]+Multiplier*testdata4[[#This Row],[ATR]]</f>
        <v>275.90430216567546</v>
      </c>
      <c r="M303" s="1">
        <f>testdata4[[#This Row],[close]]-Multiplier*testdata4[[#This Row],[ATR]]</f>
        <v>253.81569783432457</v>
      </c>
      <c r="N303" s="1">
        <f>IF(OR(testdata4[[#This Row],[UpperE]]&lt;N302,D302&gt;N302),testdata4[[#This Row],[UpperE]],N302)</f>
        <v>275.90430216567546</v>
      </c>
      <c r="O303" s="1">
        <f>IF(OR(testdata4[[#This Row],[LowerE]]&gt;O302,E302&lt;O302),testdata4[[#This Row],[LowerE]],O302)</f>
        <v>256.9930448157329</v>
      </c>
      <c r="P303" s="7">
        <f>IF(S302=N302,testdata4[[#This Row],[Upper]],testdata4[[#This Row],[Lower]])</f>
        <v>275.90430216567546</v>
      </c>
      <c r="Q303" s="7">
        <f>IF(testdata4[[#This Row],[AtrStop]]=testdata4[[#This Row],[Upper]],testdata4[[#This Row],[Upper]],NA())</f>
        <v>275.90430216567546</v>
      </c>
      <c r="R303" s="7" t="e">
        <f>IF(testdata4[[#This Row],[AtrStop]]=testdata4[[#This Row],[Lower]],testdata4[[#This Row],[Lower]],NA())</f>
        <v>#N/A</v>
      </c>
      <c r="S303" s="19">
        <f>IF(testdata4[[#This Row],[low]]&lt;=testdata4[[#This Row],[STpot]],testdata4[[#This Row],[Upper]],testdata4[[#This Row],[Lower]])</f>
        <v>275.90430216567546</v>
      </c>
      <c r="U303" s="2"/>
      <c r="V303" s="7"/>
      <c r="W303" s="7"/>
      <c r="X303" s="19"/>
      <c r="Y303" t="str">
        <f t="shared" si="4"/>
        <v>ERR</v>
      </c>
    </row>
    <row r="304" spans="1:25" x14ac:dyDescent="0.25">
      <c r="A304" s="5">
        <v>302</v>
      </c>
      <c r="B304" s="2">
        <v>43175</v>
      </c>
      <c r="C304" s="1">
        <v>265.44</v>
      </c>
      <c r="D304" s="1">
        <v>266.3</v>
      </c>
      <c r="E304" s="1">
        <v>265.08999999999997</v>
      </c>
      <c r="F304" s="1">
        <v>265.14999999999998</v>
      </c>
      <c r="G304" s="1">
        <f>testdata4[[#This Row],[high]]-testdata4[[#This Row],[low]]</f>
        <v>1.2100000000000364</v>
      </c>
      <c r="H304" s="1">
        <f>ABS(testdata4[[#This Row],[high]]-F303)</f>
        <v>1.4399999999999977</v>
      </c>
      <c r="I304" s="1">
        <f>ABS(testdata4[[#This Row],[low]]-F303)</f>
        <v>0.22999999999996135</v>
      </c>
      <c r="J304" s="1">
        <f>MAX(testdata4[[#This Row],[H-L]:[|L-pC|]])</f>
        <v>1.4399999999999977</v>
      </c>
      <c r="K304" s="10">
        <f>(K303*20+testdata4[[#This Row],[TR]])/21</f>
        <v>3.5746991002144313</v>
      </c>
      <c r="L304" s="1">
        <f>testdata4[[#This Row],[close]]+Multiplier*testdata4[[#This Row],[ATR]]</f>
        <v>275.87409730064326</v>
      </c>
      <c r="M304" s="1">
        <f>testdata4[[#This Row],[close]]-Multiplier*testdata4[[#This Row],[ATR]]</f>
        <v>254.4259026993567</v>
      </c>
      <c r="N304" s="1">
        <f>IF(OR(testdata4[[#This Row],[UpperE]]&lt;N303,D303&gt;N303),testdata4[[#This Row],[UpperE]],N303)</f>
        <v>275.87409730064326</v>
      </c>
      <c r="O304" s="1">
        <f>IF(OR(testdata4[[#This Row],[LowerE]]&gt;O303,E303&lt;O303),testdata4[[#This Row],[LowerE]],O303)</f>
        <v>256.9930448157329</v>
      </c>
      <c r="P304" s="7">
        <f>IF(S303=N303,testdata4[[#This Row],[Upper]],testdata4[[#This Row],[Lower]])</f>
        <v>275.87409730064326</v>
      </c>
      <c r="Q304" s="7">
        <f>IF(testdata4[[#This Row],[AtrStop]]=testdata4[[#This Row],[Upper]],testdata4[[#This Row],[Upper]],NA())</f>
        <v>275.87409730064326</v>
      </c>
      <c r="R304" s="7" t="e">
        <f>IF(testdata4[[#This Row],[AtrStop]]=testdata4[[#This Row],[Lower]],testdata4[[#This Row],[Lower]],NA())</f>
        <v>#N/A</v>
      </c>
      <c r="S304" s="19">
        <f>IF(testdata4[[#This Row],[low]]&lt;=testdata4[[#This Row],[STpot]],testdata4[[#This Row],[Upper]],testdata4[[#This Row],[Lower]])</f>
        <v>275.87409730064326</v>
      </c>
      <c r="U304" s="2"/>
      <c r="V304" s="7"/>
      <c r="W304" s="7"/>
      <c r="X304" s="19"/>
      <c r="Y304" t="str">
        <f t="shared" si="4"/>
        <v>ERR</v>
      </c>
    </row>
    <row r="305" spans="1:25" x14ac:dyDescent="0.25">
      <c r="A305" s="5">
        <v>303</v>
      </c>
      <c r="B305" s="2">
        <v>43178</v>
      </c>
      <c r="C305" s="1">
        <v>264.32</v>
      </c>
      <c r="D305" s="1">
        <v>265.33999999999997</v>
      </c>
      <c r="E305" s="1">
        <v>259.75</v>
      </c>
      <c r="F305" s="1">
        <v>261.56</v>
      </c>
      <c r="G305" s="1">
        <f>testdata4[[#This Row],[high]]-testdata4[[#This Row],[low]]</f>
        <v>5.589999999999975</v>
      </c>
      <c r="H305" s="1">
        <f>ABS(testdata4[[#This Row],[high]]-F304)</f>
        <v>0.18999999999999773</v>
      </c>
      <c r="I305" s="1">
        <f>ABS(testdata4[[#This Row],[low]]-F304)</f>
        <v>5.3999999999999773</v>
      </c>
      <c r="J305" s="1">
        <f>MAX(testdata4[[#This Row],[H-L]:[|L-pC|]])</f>
        <v>5.589999999999975</v>
      </c>
      <c r="K305" s="10">
        <f>(K304*20+testdata4[[#This Row],[TR]])/21</f>
        <v>3.6706658097280287</v>
      </c>
      <c r="L305" s="1">
        <f>testdata4[[#This Row],[close]]+Multiplier*testdata4[[#This Row],[ATR]]</f>
        <v>272.57199742918408</v>
      </c>
      <c r="M305" s="1">
        <f>testdata4[[#This Row],[close]]-Multiplier*testdata4[[#This Row],[ATR]]</f>
        <v>250.54800257081592</v>
      </c>
      <c r="N305" s="1">
        <f>IF(OR(testdata4[[#This Row],[UpperE]]&lt;N304,D304&gt;N304),testdata4[[#This Row],[UpperE]],N304)</f>
        <v>272.57199742918408</v>
      </c>
      <c r="O305" s="1">
        <f>IF(OR(testdata4[[#This Row],[LowerE]]&gt;O304,E304&lt;O304),testdata4[[#This Row],[LowerE]],O304)</f>
        <v>256.9930448157329</v>
      </c>
      <c r="P305" s="7">
        <f>IF(S304=N304,testdata4[[#This Row],[Upper]],testdata4[[#This Row],[Lower]])</f>
        <v>272.57199742918408</v>
      </c>
      <c r="Q305" s="7">
        <f>IF(testdata4[[#This Row],[AtrStop]]=testdata4[[#This Row],[Upper]],testdata4[[#This Row],[Upper]],NA())</f>
        <v>272.57199742918408</v>
      </c>
      <c r="R305" s="7" t="e">
        <f>IF(testdata4[[#This Row],[AtrStop]]=testdata4[[#This Row],[Lower]],testdata4[[#This Row],[Lower]],NA())</f>
        <v>#N/A</v>
      </c>
      <c r="S305" s="19">
        <f>IF(testdata4[[#This Row],[low]]&lt;=testdata4[[#This Row],[STpot]],testdata4[[#This Row],[Upper]],testdata4[[#This Row],[Lower]])</f>
        <v>272.57199742918408</v>
      </c>
      <c r="U305" s="2"/>
      <c r="V305" s="7"/>
      <c r="W305" s="7"/>
      <c r="X305" s="19"/>
      <c r="Y305" t="str">
        <f t="shared" si="4"/>
        <v>ERR</v>
      </c>
    </row>
    <row r="306" spans="1:25" x14ac:dyDescent="0.25">
      <c r="A306" s="5">
        <v>304</v>
      </c>
      <c r="B306" s="2">
        <v>43179</v>
      </c>
      <c r="C306" s="1">
        <v>261.99</v>
      </c>
      <c r="D306" s="1">
        <v>262.7</v>
      </c>
      <c r="E306" s="1">
        <v>261.26</v>
      </c>
      <c r="F306" s="1">
        <v>262</v>
      </c>
      <c r="G306" s="1">
        <f>testdata4[[#This Row],[high]]-testdata4[[#This Row],[low]]</f>
        <v>1.4399999999999977</v>
      </c>
      <c r="H306" s="1">
        <f>ABS(testdata4[[#This Row],[high]]-F305)</f>
        <v>1.1399999999999864</v>
      </c>
      <c r="I306" s="1">
        <f>ABS(testdata4[[#This Row],[low]]-F305)</f>
        <v>0.30000000000001137</v>
      </c>
      <c r="J306" s="1">
        <f>MAX(testdata4[[#This Row],[H-L]:[|L-pC|]])</f>
        <v>1.4399999999999977</v>
      </c>
      <c r="K306" s="10">
        <f>(K305*20+testdata4[[#This Row],[TR]])/21</f>
        <v>3.5644436283124086</v>
      </c>
      <c r="L306" s="1">
        <f>testdata4[[#This Row],[close]]+Multiplier*testdata4[[#This Row],[ATR]]</f>
        <v>272.69333088493721</v>
      </c>
      <c r="M306" s="1">
        <f>testdata4[[#This Row],[close]]-Multiplier*testdata4[[#This Row],[ATR]]</f>
        <v>251.30666911506279</v>
      </c>
      <c r="N306" s="1">
        <f>IF(OR(testdata4[[#This Row],[UpperE]]&lt;N305,D305&gt;N305),testdata4[[#This Row],[UpperE]],N305)</f>
        <v>272.57199742918408</v>
      </c>
      <c r="O306" s="1">
        <f>IF(OR(testdata4[[#This Row],[LowerE]]&gt;O305,E305&lt;O305),testdata4[[#This Row],[LowerE]],O305)</f>
        <v>256.9930448157329</v>
      </c>
      <c r="P306" s="7">
        <f>IF(S305=N305,testdata4[[#This Row],[Upper]],testdata4[[#This Row],[Lower]])</f>
        <v>272.57199742918408</v>
      </c>
      <c r="Q306" s="7">
        <f>IF(testdata4[[#This Row],[AtrStop]]=testdata4[[#This Row],[Upper]],testdata4[[#This Row],[Upper]],NA())</f>
        <v>272.57199742918408</v>
      </c>
      <c r="R306" s="7" t="e">
        <f>IF(testdata4[[#This Row],[AtrStop]]=testdata4[[#This Row],[Lower]],testdata4[[#This Row],[Lower]],NA())</f>
        <v>#N/A</v>
      </c>
      <c r="S306" s="19">
        <f>IF(testdata4[[#This Row],[low]]&lt;=testdata4[[#This Row],[STpot]],testdata4[[#This Row],[Upper]],testdata4[[#This Row],[Lower]])</f>
        <v>272.57199742918408</v>
      </c>
      <c r="U306" s="2"/>
      <c r="V306" s="7"/>
      <c r="W306" s="7"/>
      <c r="X306" s="19"/>
      <c r="Y306" t="str">
        <f t="shared" si="4"/>
        <v>ERR</v>
      </c>
    </row>
    <row r="307" spans="1:25" x14ac:dyDescent="0.25">
      <c r="A307" s="5">
        <v>305</v>
      </c>
      <c r="B307" s="2">
        <v>43180</v>
      </c>
      <c r="C307" s="1">
        <v>261.95999999999998</v>
      </c>
      <c r="D307" s="1">
        <v>264.25</v>
      </c>
      <c r="E307" s="1">
        <v>261.27</v>
      </c>
      <c r="F307" s="1">
        <v>261.5</v>
      </c>
      <c r="G307" s="1">
        <f>testdata4[[#This Row],[high]]-testdata4[[#This Row],[low]]</f>
        <v>2.9800000000000182</v>
      </c>
      <c r="H307" s="1">
        <f>ABS(testdata4[[#This Row],[high]]-F306)</f>
        <v>2.25</v>
      </c>
      <c r="I307" s="1">
        <f>ABS(testdata4[[#This Row],[low]]-F306)</f>
        <v>0.73000000000001819</v>
      </c>
      <c r="J307" s="1">
        <f>MAX(testdata4[[#This Row],[H-L]:[|L-pC|]])</f>
        <v>2.9800000000000182</v>
      </c>
      <c r="K307" s="10">
        <f>(K306*20+testdata4[[#This Row],[TR]])/21</f>
        <v>3.536612979345152</v>
      </c>
      <c r="L307" s="1">
        <f>testdata4[[#This Row],[close]]+Multiplier*testdata4[[#This Row],[ATR]]</f>
        <v>272.10983893803547</v>
      </c>
      <c r="M307" s="1">
        <f>testdata4[[#This Row],[close]]-Multiplier*testdata4[[#This Row],[ATR]]</f>
        <v>250.89016106196453</v>
      </c>
      <c r="N307" s="1">
        <f>IF(OR(testdata4[[#This Row],[UpperE]]&lt;N306,D306&gt;N306),testdata4[[#This Row],[UpperE]],N306)</f>
        <v>272.10983893803547</v>
      </c>
      <c r="O307" s="1">
        <f>IF(OR(testdata4[[#This Row],[LowerE]]&gt;O306,E306&lt;O306),testdata4[[#This Row],[LowerE]],O306)</f>
        <v>256.9930448157329</v>
      </c>
      <c r="P307" s="7">
        <f>IF(S306=N306,testdata4[[#This Row],[Upper]],testdata4[[#This Row],[Lower]])</f>
        <v>272.10983893803547</v>
      </c>
      <c r="Q307" s="7">
        <f>IF(testdata4[[#This Row],[AtrStop]]=testdata4[[#This Row],[Upper]],testdata4[[#This Row],[Upper]],NA())</f>
        <v>272.10983893803547</v>
      </c>
      <c r="R307" s="7" t="e">
        <f>IF(testdata4[[#This Row],[AtrStop]]=testdata4[[#This Row],[Lower]],testdata4[[#This Row],[Lower]],NA())</f>
        <v>#N/A</v>
      </c>
      <c r="S307" s="19">
        <f>IF(testdata4[[#This Row],[low]]&lt;=testdata4[[#This Row],[STpot]],testdata4[[#This Row],[Upper]],testdata4[[#This Row],[Lower]])</f>
        <v>272.10983893803547</v>
      </c>
      <c r="U307" s="2"/>
      <c r="V307" s="7"/>
      <c r="W307" s="7"/>
      <c r="X307" s="19"/>
      <c r="Y307" t="str">
        <f t="shared" si="4"/>
        <v>ERR</v>
      </c>
    </row>
    <row r="308" spans="1:25" x14ac:dyDescent="0.25">
      <c r="A308" s="5">
        <v>306</v>
      </c>
      <c r="B308" s="2">
        <v>43181</v>
      </c>
      <c r="C308" s="1">
        <v>259.06</v>
      </c>
      <c r="D308" s="1">
        <v>259.99</v>
      </c>
      <c r="E308" s="1">
        <v>254.66</v>
      </c>
      <c r="F308" s="1">
        <v>254.96</v>
      </c>
      <c r="G308" s="1">
        <f>testdata4[[#This Row],[high]]-testdata4[[#This Row],[low]]</f>
        <v>5.3300000000000125</v>
      </c>
      <c r="H308" s="1">
        <f>ABS(testdata4[[#This Row],[high]]-F307)</f>
        <v>1.5099999999999909</v>
      </c>
      <c r="I308" s="1">
        <f>ABS(testdata4[[#This Row],[low]]-F307)</f>
        <v>6.8400000000000034</v>
      </c>
      <c r="J308" s="1">
        <f>MAX(testdata4[[#This Row],[H-L]:[|L-pC|]])</f>
        <v>6.8400000000000034</v>
      </c>
      <c r="K308" s="10">
        <f>(K307*20+testdata4[[#This Row],[TR]])/21</f>
        <v>3.6939171231858592</v>
      </c>
      <c r="L308" s="1">
        <f>testdata4[[#This Row],[close]]+Multiplier*testdata4[[#This Row],[ATR]]</f>
        <v>266.04175136955757</v>
      </c>
      <c r="M308" s="1">
        <f>testdata4[[#This Row],[close]]-Multiplier*testdata4[[#This Row],[ATR]]</f>
        <v>243.87824863044244</v>
      </c>
      <c r="N308" s="1">
        <f>IF(OR(testdata4[[#This Row],[UpperE]]&lt;N307,D307&gt;N307),testdata4[[#This Row],[UpperE]],N307)</f>
        <v>266.04175136955757</v>
      </c>
      <c r="O308" s="1">
        <f>IF(OR(testdata4[[#This Row],[LowerE]]&gt;O307,E307&lt;O307),testdata4[[#This Row],[LowerE]],O307)</f>
        <v>256.9930448157329</v>
      </c>
      <c r="P308" s="7">
        <f>IF(S307=N307,testdata4[[#This Row],[Upper]],testdata4[[#This Row],[Lower]])</f>
        <v>266.04175136955757</v>
      </c>
      <c r="Q308" s="7">
        <f>IF(testdata4[[#This Row],[AtrStop]]=testdata4[[#This Row],[Upper]],testdata4[[#This Row],[Upper]],NA())</f>
        <v>266.04175136955757</v>
      </c>
      <c r="R308" s="7" t="e">
        <f>IF(testdata4[[#This Row],[AtrStop]]=testdata4[[#This Row],[Lower]],testdata4[[#This Row],[Lower]],NA())</f>
        <v>#N/A</v>
      </c>
      <c r="S308" s="19">
        <f>IF(testdata4[[#This Row],[low]]&lt;=testdata4[[#This Row],[STpot]],testdata4[[#This Row],[Upper]],testdata4[[#This Row],[Lower]])</f>
        <v>266.04175136955757</v>
      </c>
      <c r="U308" s="2"/>
      <c r="V308" s="7"/>
      <c r="W308" s="7"/>
      <c r="X308" s="19"/>
      <c r="Y308" t="str">
        <f t="shared" si="4"/>
        <v>ERR</v>
      </c>
    </row>
    <row r="309" spans="1:25" x14ac:dyDescent="0.25">
      <c r="A309" s="5">
        <v>307</v>
      </c>
      <c r="B309" s="2">
        <v>43182</v>
      </c>
      <c r="C309" s="1">
        <v>255.45</v>
      </c>
      <c r="D309" s="1">
        <v>256.27</v>
      </c>
      <c r="E309" s="1">
        <v>249.32</v>
      </c>
      <c r="F309" s="1">
        <v>249.53</v>
      </c>
      <c r="G309" s="1">
        <f>testdata4[[#This Row],[high]]-testdata4[[#This Row],[low]]</f>
        <v>6.9499999999999886</v>
      </c>
      <c r="H309" s="1">
        <f>ABS(testdata4[[#This Row],[high]]-F308)</f>
        <v>1.3099999999999739</v>
      </c>
      <c r="I309" s="1">
        <f>ABS(testdata4[[#This Row],[low]]-F308)</f>
        <v>5.6400000000000148</v>
      </c>
      <c r="J309" s="1">
        <f>MAX(testdata4[[#This Row],[H-L]:[|L-pC|]])</f>
        <v>6.9499999999999886</v>
      </c>
      <c r="K309" s="10">
        <f>(K308*20+testdata4[[#This Row],[TR]])/21</f>
        <v>3.8489686887484371</v>
      </c>
      <c r="L309" s="1">
        <f>testdata4[[#This Row],[close]]+Multiplier*testdata4[[#This Row],[ATR]]</f>
        <v>261.07690606624533</v>
      </c>
      <c r="M309" s="1">
        <f>testdata4[[#This Row],[close]]-Multiplier*testdata4[[#This Row],[ATR]]</f>
        <v>237.9830939337547</v>
      </c>
      <c r="N309" s="1">
        <f>IF(OR(testdata4[[#This Row],[UpperE]]&lt;N308,D308&gt;N308),testdata4[[#This Row],[UpperE]],N308)</f>
        <v>261.07690606624533</v>
      </c>
      <c r="O309" s="1">
        <f>IF(OR(testdata4[[#This Row],[LowerE]]&gt;O308,E308&lt;O308),testdata4[[#This Row],[LowerE]],O308)</f>
        <v>237.9830939337547</v>
      </c>
      <c r="P309" s="7">
        <f>IF(S308=N308,testdata4[[#This Row],[Upper]],testdata4[[#This Row],[Lower]])</f>
        <v>261.07690606624533</v>
      </c>
      <c r="Q309" s="7">
        <f>IF(testdata4[[#This Row],[AtrStop]]=testdata4[[#This Row],[Upper]],testdata4[[#This Row],[Upper]],NA())</f>
        <v>261.07690606624533</v>
      </c>
      <c r="R309" s="7" t="e">
        <f>IF(testdata4[[#This Row],[AtrStop]]=testdata4[[#This Row],[Lower]],testdata4[[#This Row],[Lower]],NA())</f>
        <v>#N/A</v>
      </c>
      <c r="S309" s="19">
        <f>IF(testdata4[[#This Row],[low]]&lt;=testdata4[[#This Row],[STpot]],testdata4[[#This Row],[Upper]],testdata4[[#This Row],[Lower]])</f>
        <v>261.07690606624533</v>
      </c>
      <c r="U309" s="2"/>
      <c r="V309" s="7"/>
      <c r="W309" s="7"/>
      <c r="X309" s="19"/>
      <c r="Y309" t="str">
        <f t="shared" si="4"/>
        <v>ERR</v>
      </c>
    </row>
    <row r="310" spans="1:25" x14ac:dyDescent="0.25">
      <c r="A310" s="5">
        <v>308</v>
      </c>
      <c r="B310" s="2">
        <v>43185</v>
      </c>
      <c r="C310" s="1">
        <v>253.48</v>
      </c>
      <c r="D310" s="1">
        <v>256.67</v>
      </c>
      <c r="E310" s="1">
        <v>250.84</v>
      </c>
      <c r="F310" s="1">
        <v>256.36</v>
      </c>
      <c r="G310" s="1">
        <f>testdata4[[#This Row],[high]]-testdata4[[#This Row],[low]]</f>
        <v>5.8300000000000125</v>
      </c>
      <c r="H310" s="1">
        <f>ABS(testdata4[[#This Row],[high]]-F309)</f>
        <v>7.1400000000000148</v>
      </c>
      <c r="I310" s="1">
        <f>ABS(testdata4[[#This Row],[low]]-F309)</f>
        <v>1.3100000000000023</v>
      </c>
      <c r="J310" s="1">
        <f>MAX(testdata4[[#This Row],[H-L]:[|L-pC|]])</f>
        <v>7.1400000000000148</v>
      </c>
      <c r="K310" s="10">
        <f>(K309*20+testdata4[[#This Row],[TR]])/21</f>
        <v>4.0056844654747028</v>
      </c>
      <c r="L310" s="1">
        <f>testdata4[[#This Row],[close]]+Multiplier*testdata4[[#This Row],[ATR]]</f>
        <v>268.37705339642412</v>
      </c>
      <c r="M310" s="1">
        <f>testdata4[[#This Row],[close]]-Multiplier*testdata4[[#This Row],[ATR]]</f>
        <v>244.34294660357591</v>
      </c>
      <c r="N310" s="1">
        <f>IF(OR(testdata4[[#This Row],[UpperE]]&lt;N309,D309&gt;N309),testdata4[[#This Row],[UpperE]],N309)</f>
        <v>261.07690606624533</v>
      </c>
      <c r="O310" s="1">
        <f>IF(OR(testdata4[[#This Row],[LowerE]]&gt;O309,E309&lt;O309),testdata4[[#This Row],[LowerE]],O309)</f>
        <v>244.34294660357591</v>
      </c>
      <c r="P310" s="7">
        <f>IF(S309=N309,testdata4[[#This Row],[Upper]],testdata4[[#This Row],[Lower]])</f>
        <v>261.07690606624533</v>
      </c>
      <c r="Q310" s="7">
        <f>IF(testdata4[[#This Row],[AtrStop]]=testdata4[[#This Row],[Upper]],testdata4[[#This Row],[Upper]],NA())</f>
        <v>261.07690606624533</v>
      </c>
      <c r="R310" s="7" t="e">
        <f>IF(testdata4[[#This Row],[AtrStop]]=testdata4[[#This Row],[Lower]],testdata4[[#This Row],[Lower]],NA())</f>
        <v>#N/A</v>
      </c>
      <c r="S310" s="19">
        <f>IF(testdata4[[#This Row],[low]]&lt;=testdata4[[#This Row],[STpot]],testdata4[[#This Row],[Upper]],testdata4[[#This Row],[Lower]])</f>
        <v>261.07690606624533</v>
      </c>
      <c r="U310" s="2"/>
      <c r="V310" s="7"/>
      <c r="W310" s="7"/>
      <c r="X310" s="19"/>
      <c r="Y310" t="str">
        <f t="shared" si="4"/>
        <v>ERR</v>
      </c>
    </row>
    <row r="311" spans="1:25" x14ac:dyDescent="0.25">
      <c r="A311" s="5">
        <v>309</v>
      </c>
      <c r="B311" s="2">
        <v>43186</v>
      </c>
      <c r="C311" s="1">
        <v>257.38</v>
      </c>
      <c r="D311" s="1">
        <v>257.95999999999998</v>
      </c>
      <c r="E311" s="1">
        <v>250.29</v>
      </c>
      <c r="F311" s="1">
        <v>252</v>
      </c>
      <c r="G311" s="1">
        <f>testdata4[[#This Row],[high]]-testdata4[[#This Row],[low]]</f>
        <v>7.6699999999999875</v>
      </c>
      <c r="H311" s="1">
        <f>ABS(testdata4[[#This Row],[high]]-F310)</f>
        <v>1.5999999999999659</v>
      </c>
      <c r="I311" s="1">
        <f>ABS(testdata4[[#This Row],[low]]-F310)</f>
        <v>6.0700000000000216</v>
      </c>
      <c r="J311" s="1">
        <f>MAX(testdata4[[#This Row],[H-L]:[|L-pC|]])</f>
        <v>7.6699999999999875</v>
      </c>
      <c r="K311" s="10">
        <f>(K310*20+testdata4[[#This Row],[TR]])/21</f>
        <v>4.1801756814044779</v>
      </c>
      <c r="L311" s="1">
        <f>testdata4[[#This Row],[close]]+Multiplier*testdata4[[#This Row],[ATR]]</f>
        <v>264.54052704421343</v>
      </c>
      <c r="M311" s="1">
        <f>testdata4[[#This Row],[close]]-Multiplier*testdata4[[#This Row],[ATR]]</f>
        <v>239.45947295578657</v>
      </c>
      <c r="N311" s="1">
        <f>IF(OR(testdata4[[#This Row],[UpperE]]&lt;N310,D310&gt;N310),testdata4[[#This Row],[UpperE]],N310)</f>
        <v>261.07690606624533</v>
      </c>
      <c r="O311" s="1">
        <f>IF(OR(testdata4[[#This Row],[LowerE]]&gt;O310,E310&lt;O310),testdata4[[#This Row],[LowerE]],O310)</f>
        <v>244.34294660357591</v>
      </c>
      <c r="P311" s="7">
        <f>IF(S310=N310,testdata4[[#This Row],[Upper]],testdata4[[#This Row],[Lower]])</f>
        <v>261.07690606624533</v>
      </c>
      <c r="Q311" s="7">
        <f>IF(testdata4[[#This Row],[AtrStop]]=testdata4[[#This Row],[Upper]],testdata4[[#This Row],[Upper]],NA())</f>
        <v>261.07690606624533</v>
      </c>
      <c r="R311" s="7" t="e">
        <f>IF(testdata4[[#This Row],[AtrStop]]=testdata4[[#This Row],[Lower]],testdata4[[#This Row],[Lower]],NA())</f>
        <v>#N/A</v>
      </c>
      <c r="S311" s="19">
        <f>IF(testdata4[[#This Row],[low]]&lt;=testdata4[[#This Row],[STpot]],testdata4[[#This Row],[Upper]],testdata4[[#This Row],[Lower]])</f>
        <v>261.07690606624533</v>
      </c>
      <c r="U311" s="2"/>
      <c r="V311" s="7"/>
      <c r="W311" s="7"/>
      <c r="X311" s="19"/>
      <c r="Y311" t="str">
        <f t="shared" si="4"/>
        <v>ERR</v>
      </c>
    </row>
    <row r="312" spans="1:25" x14ac:dyDescent="0.25">
      <c r="A312" s="5">
        <v>310</v>
      </c>
      <c r="B312" s="2">
        <v>43187</v>
      </c>
      <c r="C312" s="1">
        <v>252.14</v>
      </c>
      <c r="D312" s="1">
        <v>253.97</v>
      </c>
      <c r="E312" s="1">
        <v>250.04</v>
      </c>
      <c r="F312" s="1">
        <v>251.25</v>
      </c>
      <c r="G312" s="1">
        <f>testdata4[[#This Row],[high]]-testdata4[[#This Row],[low]]</f>
        <v>3.9300000000000068</v>
      </c>
      <c r="H312" s="1">
        <f>ABS(testdata4[[#This Row],[high]]-F311)</f>
        <v>1.9699999999999989</v>
      </c>
      <c r="I312" s="1">
        <f>ABS(testdata4[[#This Row],[low]]-F311)</f>
        <v>1.960000000000008</v>
      </c>
      <c r="J312" s="1">
        <f>MAX(testdata4[[#This Row],[H-L]:[|L-pC|]])</f>
        <v>3.9300000000000068</v>
      </c>
      <c r="K312" s="10">
        <f>(K311*20+testdata4[[#This Row],[TR]])/21</f>
        <v>4.1682625537185505</v>
      </c>
      <c r="L312" s="1">
        <f>testdata4[[#This Row],[close]]+Multiplier*testdata4[[#This Row],[ATR]]</f>
        <v>263.75478766115566</v>
      </c>
      <c r="M312" s="1">
        <f>testdata4[[#This Row],[close]]-Multiplier*testdata4[[#This Row],[ATR]]</f>
        <v>238.74521233884434</v>
      </c>
      <c r="N312" s="1">
        <f>IF(OR(testdata4[[#This Row],[UpperE]]&lt;N311,D311&gt;N311),testdata4[[#This Row],[UpperE]],N311)</f>
        <v>261.07690606624533</v>
      </c>
      <c r="O312" s="1">
        <f>IF(OR(testdata4[[#This Row],[LowerE]]&gt;O311,E311&lt;O311),testdata4[[#This Row],[LowerE]],O311)</f>
        <v>244.34294660357591</v>
      </c>
      <c r="P312" s="7">
        <f>IF(S311=N311,testdata4[[#This Row],[Upper]],testdata4[[#This Row],[Lower]])</f>
        <v>261.07690606624533</v>
      </c>
      <c r="Q312" s="7">
        <f>IF(testdata4[[#This Row],[AtrStop]]=testdata4[[#This Row],[Upper]],testdata4[[#This Row],[Upper]],NA())</f>
        <v>261.07690606624533</v>
      </c>
      <c r="R312" s="7" t="e">
        <f>IF(testdata4[[#This Row],[AtrStop]]=testdata4[[#This Row],[Lower]],testdata4[[#This Row],[Lower]],NA())</f>
        <v>#N/A</v>
      </c>
      <c r="S312" s="19">
        <f>IF(testdata4[[#This Row],[low]]&lt;=testdata4[[#This Row],[STpot]],testdata4[[#This Row],[Upper]],testdata4[[#This Row],[Lower]])</f>
        <v>261.07690606624533</v>
      </c>
      <c r="U312" s="2"/>
      <c r="V312" s="7"/>
      <c r="W312" s="7"/>
      <c r="X312" s="19"/>
      <c r="Y312" t="str">
        <f t="shared" si="4"/>
        <v>ERR</v>
      </c>
    </row>
    <row r="313" spans="1:25" x14ac:dyDescent="0.25">
      <c r="A313" s="5">
        <v>311</v>
      </c>
      <c r="B313" s="2">
        <v>43188</v>
      </c>
      <c r="C313" s="1">
        <v>252.5</v>
      </c>
      <c r="D313" s="1">
        <v>256.5</v>
      </c>
      <c r="E313" s="1">
        <v>251.26</v>
      </c>
      <c r="F313" s="1">
        <v>254.46</v>
      </c>
      <c r="G313" s="1">
        <f>testdata4[[#This Row],[high]]-testdata4[[#This Row],[low]]</f>
        <v>5.2400000000000091</v>
      </c>
      <c r="H313" s="1">
        <f>ABS(testdata4[[#This Row],[high]]-F312)</f>
        <v>5.25</v>
      </c>
      <c r="I313" s="1">
        <f>ABS(testdata4[[#This Row],[low]]-F312)</f>
        <v>9.9999999999909051E-3</v>
      </c>
      <c r="J313" s="1">
        <f>MAX(testdata4[[#This Row],[H-L]:[|L-pC|]])</f>
        <v>5.25</v>
      </c>
      <c r="K313" s="10">
        <f>(K312*20+testdata4[[#This Row],[TR]])/21</f>
        <v>4.2197738606843336</v>
      </c>
      <c r="L313" s="1">
        <f>testdata4[[#This Row],[close]]+Multiplier*testdata4[[#This Row],[ATR]]</f>
        <v>267.11932158205303</v>
      </c>
      <c r="M313" s="1">
        <f>testdata4[[#This Row],[close]]-Multiplier*testdata4[[#This Row],[ATR]]</f>
        <v>241.80067841794701</v>
      </c>
      <c r="N313" s="1">
        <f>IF(OR(testdata4[[#This Row],[UpperE]]&lt;N312,D312&gt;N312),testdata4[[#This Row],[UpperE]],N312)</f>
        <v>261.07690606624533</v>
      </c>
      <c r="O313" s="1">
        <f>IF(OR(testdata4[[#This Row],[LowerE]]&gt;O312,E312&lt;O312),testdata4[[#This Row],[LowerE]],O312)</f>
        <v>244.34294660357591</v>
      </c>
      <c r="P313" s="7">
        <f>IF(S312=N312,testdata4[[#This Row],[Upper]],testdata4[[#This Row],[Lower]])</f>
        <v>261.07690606624533</v>
      </c>
      <c r="Q313" s="7">
        <f>IF(testdata4[[#This Row],[AtrStop]]=testdata4[[#This Row],[Upper]],testdata4[[#This Row],[Upper]],NA())</f>
        <v>261.07690606624533</v>
      </c>
      <c r="R313" s="7" t="e">
        <f>IF(testdata4[[#This Row],[AtrStop]]=testdata4[[#This Row],[Lower]],testdata4[[#This Row],[Lower]],NA())</f>
        <v>#N/A</v>
      </c>
      <c r="S313" s="19">
        <f>IF(testdata4[[#This Row],[low]]&lt;=testdata4[[#This Row],[STpot]],testdata4[[#This Row],[Upper]],testdata4[[#This Row],[Lower]])</f>
        <v>261.07690606624533</v>
      </c>
      <c r="U313" s="2"/>
      <c r="V313" s="7"/>
      <c r="W313" s="7"/>
      <c r="X313" s="19"/>
      <c r="Y313" t="str">
        <f t="shared" si="4"/>
        <v>ERR</v>
      </c>
    </row>
    <row r="314" spans="1:25" x14ac:dyDescent="0.25">
      <c r="A314" s="5">
        <v>312</v>
      </c>
      <c r="B314" s="2">
        <v>43192</v>
      </c>
      <c r="C314" s="1">
        <v>253.88</v>
      </c>
      <c r="D314" s="1">
        <v>254.44</v>
      </c>
      <c r="E314" s="1">
        <v>246.26</v>
      </c>
      <c r="F314" s="1">
        <v>248.97</v>
      </c>
      <c r="G314" s="1">
        <f>testdata4[[#This Row],[high]]-testdata4[[#This Row],[low]]</f>
        <v>8.1800000000000068</v>
      </c>
      <c r="H314" s="1">
        <f>ABS(testdata4[[#This Row],[high]]-F313)</f>
        <v>2.0000000000010232E-2</v>
      </c>
      <c r="I314" s="1">
        <f>ABS(testdata4[[#This Row],[low]]-F313)</f>
        <v>8.2000000000000171</v>
      </c>
      <c r="J314" s="1">
        <f>MAX(testdata4[[#This Row],[H-L]:[|L-pC|]])</f>
        <v>8.2000000000000171</v>
      </c>
      <c r="K314" s="10">
        <f>(K313*20+testdata4[[#This Row],[TR]])/21</f>
        <v>4.4093084387469856</v>
      </c>
      <c r="L314" s="1">
        <f>testdata4[[#This Row],[close]]+Multiplier*testdata4[[#This Row],[ATR]]</f>
        <v>262.19792531624097</v>
      </c>
      <c r="M314" s="1">
        <f>testdata4[[#This Row],[close]]-Multiplier*testdata4[[#This Row],[ATR]]</f>
        <v>235.74207468375903</v>
      </c>
      <c r="N314" s="1">
        <f>IF(OR(testdata4[[#This Row],[UpperE]]&lt;N313,D313&gt;N313),testdata4[[#This Row],[UpperE]],N313)</f>
        <v>261.07690606624533</v>
      </c>
      <c r="O314" s="1">
        <f>IF(OR(testdata4[[#This Row],[LowerE]]&gt;O313,E313&lt;O313),testdata4[[#This Row],[LowerE]],O313)</f>
        <v>244.34294660357591</v>
      </c>
      <c r="P314" s="7">
        <f>IF(S313=N313,testdata4[[#This Row],[Upper]],testdata4[[#This Row],[Lower]])</f>
        <v>261.07690606624533</v>
      </c>
      <c r="Q314" s="7">
        <f>IF(testdata4[[#This Row],[AtrStop]]=testdata4[[#This Row],[Upper]],testdata4[[#This Row],[Upper]],NA())</f>
        <v>261.07690606624533</v>
      </c>
      <c r="R314" s="7" t="e">
        <f>IF(testdata4[[#This Row],[AtrStop]]=testdata4[[#This Row],[Lower]],testdata4[[#This Row],[Lower]],NA())</f>
        <v>#N/A</v>
      </c>
      <c r="S314" s="19">
        <f>IF(testdata4[[#This Row],[low]]&lt;=testdata4[[#This Row],[STpot]],testdata4[[#This Row],[Upper]],testdata4[[#This Row],[Lower]])</f>
        <v>261.07690606624533</v>
      </c>
      <c r="U314" s="2"/>
      <c r="V314" s="7"/>
      <c r="W314" s="7"/>
      <c r="X314" s="19"/>
      <c r="Y314" t="str">
        <f t="shared" si="4"/>
        <v>ERR</v>
      </c>
    </row>
    <row r="315" spans="1:25" x14ac:dyDescent="0.25">
      <c r="A315" s="5">
        <v>313</v>
      </c>
      <c r="B315" s="2">
        <v>43193</v>
      </c>
      <c r="C315" s="1">
        <v>250.32</v>
      </c>
      <c r="D315" s="1">
        <v>252.68</v>
      </c>
      <c r="E315" s="1">
        <v>248.36</v>
      </c>
      <c r="F315" s="1">
        <v>252.16</v>
      </c>
      <c r="G315" s="1">
        <f>testdata4[[#This Row],[high]]-testdata4[[#This Row],[low]]</f>
        <v>4.3199999999999932</v>
      </c>
      <c r="H315" s="1">
        <f>ABS(testdata4[[#This Row],[high]]-F314)</f>
        <v>3.710000000000008</v>
      </c>
      <c r="I315" s="1">
        <f>ABS(testdata4[[#This Row],[low]]-F314)</f>
        <v>0.60999999999998522</v>
      </c>
      <c r="J315" s="1">
        <f>MAX(testdata4[[#This Row],[H-L]:[|L-pC|]])</f>
        <v>4.3199999999999932</v>
      </c>
      <c r="K315" s="10">
        <f>(K314*20+testdata4[[#This Row],[TR]])/21</f>
        <v>4.4050556559495098</v>
      </c>
      <c r="L315" s="1">
        <f>testdata4[[#This Row],[close]]+Multiplier*testdata4[[#This Row],[ATR]]</f>
        <v>265.37516696784854</v>
      </c>
      <c r="M315" s="1">
        <f>testdata4[[#This Row],[close]]-Multiplier*testdata4[[#This Row],[ATR]]</f>
        <v>238.94483303215148</v>
      </c>
      <c r="N315" s="1">
        <f>IF(OR(testdata4[[#This Row],[UpperE]]&lt;N314,D314&gt;N314),testdata4[[#This Row],[UpperE]],N314)</f>
        <v>261.07690606624533</v>
      </c>
      <c r="O315" s="1">
        <f>IF(OR(testdata4[[#This Row],[LowerE]]&gt;O314,E314&lt;O314),testdata4[[#This Row],[LowerE]],O314)</f>
        <v>244.34294660357591</v>
      </c>
      <c r="P315" s="7">
        <f>IF(S314=N314,testdata4[[#This Row],[Upper]],testdata4[[#This Row],[Lower]])</f>
        <v>261.07690606624533</v>
      </c>
      <c r="Q315" s="7">
        <f>IF(testdata4[[#This Row],[AtrStop]]=testdata4[[#This Row],[Upper]],testdata4[[#This Row],[Upper]],NA())</f>
        <v>261.07690606624533</v>
      </c>
      <c r="R315" s="7" t="e">
        <f>IF(testdata4[[#This Row],[AtrStop]]=testdata4[[#This Row],[Lower]],testdata4[[#This Row],[Lower]],NA())</f>
        <v>#N/A</v>
      </c>
      <c r="S315" s="19">
        <f>IF(testdata4[[#This Row],[low]]&lt;=testdata4[[#This Row],[STpot]],testdata4[[#This Row],[Upper]],testdata4[[#This Row],[Lower]])</f>
        <v>261.07690606624533</v>
      </c>
      <c r="U315" s="2"/>
      <c r="V315" s="7"/>
      <c r="W315" s="7"/>
      <c r="X315" s="19"/>
      <c r="Y315" t="str">
        <f t="shared" si="4"/>
        <v>ERR</v>
      </c>
    </row>
    <row r="316" spans="1:25" x14ac:dyDescent="0.25">
      <c r="A316" s="5">
        <v>314</v>
      </c>
      <c r="B316" s="2">
        <v>43194</v>
      </c>
      <c r="C316" s="1">
        <v>248.27</v>
      </c>
      <c r="D316" s="1">
        <v>255.63</v>
      </c>
      <c r="E316" s="1">
        <v>248.13</v>
      </c>
      <c r="F316" s="1">
        <v>254.86</v>
      </c>
      <c r="G316" s="1">
        <f>testdata4[[#This Row],[high]]-testdata4[[#This Row],[low]]</f>
        <v>7.5</v>
      </c>
      <c r="H316" s="1">
        <f>ABS(testdata4[[#This Row],[high]]-F315)</f>
        <v>3.4699999999999989</v>
      </c>
      <c r="I316" s="1">
        <f>ABS(testdata4[[#This Row],[low]]-F315)</f>
        <v>4.0300000000000011</v>
      </c>
      <c r="J316" s="1">
        <f>MAX(testdata4[[#This Row],[H-L]:[|L-pC|]])</f>
        <v>7.5</v>
      </c>
      <c r="K316" s="10">
        <f>(K315*20+testdata4[[#This Row],[TR]])/21</f>
        <v>4.5524339580471525</v>
      </c>
      <c r="L316" s="1">
        <f>testdata4[[#This Row],[close]]+Multiplier*testdata4[[#This Row],[ATR]]</f>
        <v>268.51730187414148</v>
      </c>
      <c r="M316" s="1">
        <f>testdata4[[#This Row],[close]]-Multiplier*testdata4[[#This Row],[ATR]]</f>
        <v>241.20269812585855</v>
      </c>
      <c r="N316" s="1">
        <f>IF(OR(testdata4[[#This Row],[UpperE]]&lt;N315,D315&gt;N315),testdata4[[#This Row],[UpperE]],N315)</f>
        <v>261.07690606624533</v>
      </c>
      <c r="O316" s="1">
        <f>IF(OR(testdata4[[#This Row],[LowerE]]&gt;O315,E315&lt;O315),testdata4[[#This Row],[LowerE]],O315)</f>
        <v>244.34294660357591</v>
      </c>
      <c r="P316" s="7">
        <f>IF(S315=N315,testdata4[[#This Row],[Upper]],testdata4[[#This Row],[Lower]])</f>
        <v>261.07690606624533</v>
      </c>
      <c r="Q316" s="7">
        <f>IF(testdata4[[#This Row],[AtrStop]]=testdata4[[#This Row],[Upper]],testdata4[[#This Row],[Upper]],NA())</f>
        <v>261.07690606624533</v>
      </c>
      <c r="R316" s="7" t="e">
        <f>IF(testdata4[[#This Row],[AtrStop]]=testdata4[[#This Row],[Lower]],testdata4[[#This Row],[Lower]],NA())</f>
        <v>#N/A</v>
      </c>
      <c r="S316" s="19">
        <f>IF(testdata4[[#This Row],[low]]&lt;=testdata4[[#This Row],[STpot]],testdata4[[#This Row],[Upper]],testdata4[[#This Row],[Lower]])</f>
        <v>261.07690606624533</v>
      </c>
      <c r="U316" s="2"/>
      <c r="V316" s="7"/>
      <c r="W316" s="7"/>
      <c r="X316" s="19"/>
      <c r="Y316" t="str">
        <f t="shared" si="4"/>
        <v>ERR</v>
      </c>
    </row>
    <row r="317" spans="1:25" x14ac:dyDescent="0.25">
      <c r="A317" s="5">
        <v>315</v>
      </c>
      <c r="B317" s="2">
        <v>43195</v>
      </c>
      <c r="C317" s="1">
        <v>256.77999999999997</v>
      </c>
      <c r="D317" s="1">
        <v>257.83999999999997</v>
      </c>
      <c r="E317" s="1">
        <v>255.59</v>
      </c>
      <c r="F317" s="1">
        <v>256.87</v>
      </c>
      <c r="G317" s="1">
        <f>testdata4[[#This Row],[high]]-testdata4[[#This Row],[low]]</f>
        <v>2.2499999999999716</v>
      </c>
      <c r="H317" s="1">
        <f>ABS(testdata4[[#This Row],[high]]-F316)</f>
        <v>2.9799999999999613</v>
      </c>
      <c r="I317" s="1">
        <f>ABS(testdata4[[#This Row],[low]]-F316)</f>
        <v>0.72999999999998977</v>
      </c>
      <c r="J317" s="1">
        <f>MAX(testdata4[[#This Row],[H-L]:[|L-pC|]])</f>
        <v>2.9799999999999613</v>
      </c>
      <c r="K317" s="10">
        <f>(K316*20+testdata4[[#This Row],[TR]])/21</f>
        <v>4.4775561505210959</v>
      </c>
      <c r="L317" s="1">
        <f>testdata4[[#This Row],[close]]+Multiplier*testdata4[[#This Row],[ATR]]</f>
        <v>270.30266845156331</v>
      </c>
      <c r="M317" s="1">
        <f>testdata4[[#This Row],[close]]-Multiplier*testdata4[[#This Row],[ATR]]</f>
        <v>243.4373315484367</v>
      </c>
      <c r="N317" s="1">
        <f>IF(OR(testdata4[[#This Row],[UpperE]]&lt;N316,D316&gt;N316),testdata4[[#This Row],[UpperE]],N316)</f>
        <v>261.07690606624533</v>
      </c>
      <c r="O317" s="1">
        <f>IF(OR(testdata4[[#This Row],[LowerE]]&gt;O316,E316&lt;O316),testdata4[[#This Row],[LowerE]],O316)</f>
        <v>244.34294660357591</v>
      </c>
      <c r="P317" s="7">
        <f>IF(S316=N316,testdata4[[#This Row],[Upper]],testdata4[[#This Row],[Lower]])</f>
        <v>261.07690606624533</v>
      </c>
      <c r="Q317" s="7">
        <f>IF(testdata4[[#This Row],[AtrStop]]=testdata4[[#This Row],[Upper]],testdata4[[#This Row],[Upper]],NA())</f>
        <v>261.07690606624533</v>
      </c>
      <c r="R317" s="7" t="e">
        <f>IF(testdata4[[#This Row],[AtrStop]]=testdata4[[#This Row],[Lower]],testdata4[[#This Row],[Lower]],NA())</f>
        <v>#N/A</v>
      </c>
      <c r="S317" s="19">
        <f>IF(testdata4[[#This Row],[low]]&lt;=testdata4[[#This Row],[STpot]],testdata4[[#This Row],[Upper]],testdata4[[#This Row],[Lower]])</f>
        <v>261.07690606624533</v>
      </c>
      <c r="U317" s="2"/>
      <c r="V317" s="7"/>
      <c r="W317" s="7"/>
      <c r="X317" s="19"/>
      <c r="Y317" t="str">
        <f t="shared" si="4"/>
        <v>ERR</v>
      </c>
    </row>
    <row r="318" spans="1:25" x14ac:dyDescent="0.25">
      <c r="A318" s="5">
        <v>316</v>
      </c>
      <c r="B318" s="2">
        <v>43196</v>
      </c>
      <c r="C318" s="1">
        <v>254.72</v>
      </c>
      <c r="D318" s="1">
        <v>256.36</v>
      </c>
      <c r="E318" s="1">
        <v>249.48</v>
      </c>
      <c r="F318" s="1">
        <v>251.14</v>
      </c>
      <c r="G318" s="1">
        <f>testdata4[[#This Row],[high]]-testdata4[[#This Row],[low]]</f>
        <v>6.8800000000000239</v>
      </c>
      <c r="H318" s="1">
        <f>ABS(testdata4[[#This Row],[high]]-F317)</f>
        <v>0.50999999999999091</v>
      </c>
      <c r="I318" s="1">
        <f>ABS(testdata4[[#This Row],[low]]-F317)</f>
        <v>7.3900000000000148</v>
      </c>
      <c r="J318" s="1">
        <f>MAX(testdata4[[#This Row],[H-L]:[|L-pC|]])</f>
        <v>7.3900000000000148</v>
      </c>
      <c r="K318" s="10">
        <f>(K317*20+testdata4[[#This Row],[TR]])/21</f>
        <v>4.6162439528772348</v>
      </c>
      <c r="L318" s="1">
        <f>testdata4[[#This Row],[close]]+Multiplier*testdata4[[#This Row],[ATR]]</f>
        <v>264.9887318586317</v>
      </c>
      <c r="M318" s="1">
        <f>testdata4[[#This Row],[close]]-Multiplier*testdata4[[#This Row],[ATR]]</f>
        <v>237.29126814136828</v>
      </c>
      <c r="N318" s="1">
        <f>IF(OR(testdata4[[#This Row],[UpperE]]&lt;N317,D317&gt;N317),testdata4[[#This Row],[UpperE]],N317)</f>
        <v>261.07690606624533</v>
      </c>
      <c r="O318" s="1">
        <f>IF(OR(testdata4[[#This Row],[LowerE]]&gt;O317,E317&lt;O317),testdata4[[#This Row],[LowerE]],O317)</f>
        <v>244.34294660357591</v>
      </c>
      <c r="P318" s="7">
        <f>IF(S317=N317,testdata4[[#This Row],[Upper]],testdata4[[#This Row],[Lower]])</f>
        <v>261.07690606624533</v>
      </c>
      <c r="Q318" s="7">
        <f>IF(testdata4[[#This Row],[AtrStop]]=testdata4[[#This Row],[Upper]],testdata4[[#This Row],[Upper]],NA())</f>
        <v>261.07690606624533</v>
      </c>
      <c r="R318" s="7" t="e">
        <f>IF(testdata4[[#This Row],[AtrStop]]=testdata4[[#This Row],[Lower]],testdata4[[#This Row],[Lower]],NA())</f>
        <v>#N/A</v>
      </c>
      <c r="S318" s="19">
        <f>IF(testdata4[[#This Row],[low]]&lt;=testdata4[[#This Row],[STpot]],testdata4[[#This Row],[Upper]],testdata4[[#This Row],[Lower]])</f>
        <v>261.07690606624533</v>
      </c>
      <c r="U318" s="2"/>
      <c r="V318" s="7"/>
      <c r="W318" s="7"/>
      <c r="X318" s="19"/>
      <c r="Y318" t="str">
        <f t="shared" si="4"/>
        <v>ERR</v>
      </c>
    </row>
    <row r="319" spans="1:25" x14ac:dyDescent="0.25">
      <c r="A319" s="5">
        <v>317</v>
      </c>
      <c r="B319" s="2">
        <v>43199</v>
      </c>
      <c r="C319" s="1">
        <v>252.74</v>
      </c>
      <c r="D319" s="1">
        <v>256.10000000000002</v>
      </c>
      <c r="E319" s="1">
        <v>251.35</v>
      </c>
      <c r="F319" s="1">
        <v>252.38</v>
      </c>
      <c r="G319" s="1">
        <f>testdata4[[#This Row],[high]]-testdata4[[#This Row],[low]]</f>
        <v>4.7500000000000284</v>
      </c>
      <c r="H319" s="1">
        <f>ABS(testdata4[[#This Row],[high]]-F318)</f>
        <v>4.9600000000000364</v>
      </c>
      <c r="I319" s="1">
        <f>ABS(testdata4[[#This Row],[low]]-F318)</f>
        <v>0.21000000000000796</v>
      </c>
      <c r="J319" s="1">
        <f>MAX(testdata4[[#This Row],[H-L]:[|L-pC|]])</f>
        <v>4.9600000000000364</v>
      </c>
      <c r="K319" s="10">
        <f>(K318*20+testdata4[[#This Row],[TR]])/21</f>
        <v>4.632613288454511</v>
      </c>
      <c r="L319" s="1">
        <f>testdata4[[#This Row],[close]]+Multiplier*testdata4[[#This Row],[ATR]]</f>
        <v>266.27783986536355</v>
      </c>
      <c r="M319" s="1">
        <f>testdata4[[#This Row],[close]]-Multiplier*testdata4[[#This Row],[ATR]]</f>
        <v>238.48216013463647</v>
      </c>
      <c r="N319" s="1">
        <f>IF(OR(testdata4[[#This Row],[UpperE]]&lt;N318,D318&gt;N318),testdata4[[#This Row],[UpperE]],N318)</f>
        <v>261.07690606624533</v>
      </c>
      <c r="O319" s="1">
        <f>IF(OR(testdata4[[#This Row],[LowerE]]&gt;O318,E318&lt;O318),testdata4[[#This Row],[LowerE]],O318)</f>
        <v>244.34294660357591</v>
      </c>
      <c r="P319" s="7">
        <f>IF(S318=N318,testdata4[[#This Row],[Upper]],testdata4[[#This Row],[Lower]])</f>
        <v>261.07690606624533</v>
      </c>
      <c r="Q319" s="7">
        <f>IF(testdata4[[#This Row],[AtrStop]]=testdata4[[#This Row],[Upper]],testdata4[[#This Row],[Upper]],NA())</f>
        <v>261.07690606624533</v>
      </c>
      <c r="R319" s="7" t="e">
        <f>IF(testdata4[[#This Row],[AtrStop]]=testdata4[[#This Row],[Lower]],testdata4[[#This Row],[Lower]],NA())</f>
        <v>#N/A</v>
      </c>
      <c r="S319" s="19">
        <f>IF(testdata4[[#This Row],[low]]&lt;=testdata4[[#This Row],[STpot]],testdata4[[#This Row],[Upper]],testdata4[[#This Row],[Lower]])</f>
        <v>261.07690606624533</v>
      </c>
      <c r="U319" s="2"/>
      <c r="V319" s="7"/>
      <c r="W319" s="7"/>
      <c r="X319" s="19"/>
      <c r="Y319" t="str">
        <f t="shared" si="4"/>
        <v>ERR</v>
      </c>
    </row>
    <row r="320" spans="1:25" x14ac:dyDescent="0.25">
      <c r="A320" s="5">
        <v>318</v>
      </c>
      <c r="B320" s="2">
        <v>43200</v>
      </c>
      <c r="C320" s="1">
        <v>255.54</v>
      </c>
      <c r="D320" s="1">
        <v>257.26</v>
      </c>
      <c r="E320" s="1">
        <v>254.3</v>
      </c>
      <c r="F320" s="1">
        <v>256.39999999999998</v>
      </c>
      <c r="G320" s="1">
        <f>testdata4[[#This Row],[high]]-testdata4[[#This Row],[low]]</f>
        <v>2.9599999999999795</v>
      </c>
      <c r="H320" s="1">
        <f>ABS(testdata4[[#This Row],[high]]-F319)</f>
        <v>4.8799999999999955</v>
      </c>
      <c r="I320" s="1">
        <f>ABS(testdata4[[#This Row],[low]]-F319)</f>
        <v>1.9200000000000159</v>
      </c>
      <c r="J320" s="1">
        <f>MAX(testdata4[[#This Row],[H-L]:[|L-pC|]])</f>
        <v>4.8799999999999955</v>
      </c>
      <c r="K320" s="10">
        <f>(K319*20+testdata4[[#This Row],[TR]])/21</f>
        <v>4.6443936080519155</v>
      </c>
      <c r="L320" s="1">
        <f>testdata4[[#This Row],[close]]+Multiplier*testdata4[[#This Row],[ATR]]</f>
        <v>270.3331808241557</v>
      </c>
      <c r="M320" s="1">
        <f>testdata4[[#This Row],[close]]-Multiplier*testdata4[[#This Row],[ATR]]</f>
        <v>242.46681917584422</v>
      </c>
      <c r="N320" s="1">
        <f>IF(OR(testdata4[[#This Row],[UpperE]]&lt;N319,D319&gt;N319),testdata4[[#This Row],[UpperE]],N319)</f>
        <v>261.07690606624533</v>
      </c>
      <c r="O320" s="1">
        <f>IF(OR(testdata4[[#This Row],[LowerE]]&gt;O319,E319&lt;O319),testdata4[[#This Row],[LowerE]],O319)</f>
        <v>244.34294660357591</v>
      </c>
      <c r="P320" s="7">
        <f>IF(S319=N319,testdata4[[#This Row],[Upper]],testdata4[[#This Row],[Lower]])</f>
        <v>261.07690606624533</v>
      </c>
      <c r="Q320" s="7">
        <f>IF(testdata4[[#This Row],[AtrStop]]=testdata4[[#This Row],[Upper]],testdata4[[#This Row],[Upper]],NA())</f>
        <v>261.07690606624533</v>
      </c>
      <c r="R320" s="7" t="e">
        <f>IF(testdata4[[#This Row],[AtrStop]]=testdata4[[#This Row],[Lower]],testdata4[[#This Row],[Lower]],NA())</f>
        <v>#N/A</v>
      </c>
      <c r="S320" s="19">
        <f>IF(testdata4[[#This Row],[low]]&lt;=testdata4[[#This Row],[STpot]],testdata4[[#This Row],[Upper]],testdata4[[#This Row],[Lower]])</f>
        <v>261.07690606624533</v>
      </c>
      <c r="U320" s="2"/>
      <c r="V320" s="7"/>
      <c r="W320" s="7"/>
      <c r="X320" s="19"/>
      <c r="Y320" t="str">
        <f t="shared" si="4"/>
        <v>ERR</v>
      </c>
    </row>
    <row r="321" spans="1:25" x14ac:dyDescent="0.25">
      <c r="A321" s="5">
        <v>319</v>
      </c>
      <c r="B321" s="2">
        <v>43201</v>
      </c>
      <c r="C321" s="1">
        <v>254.77</v>
      </c>
      <c r="D321" s="1">
        <v>256.87</v>
      </c>
      <c r="E321" s="1">
        <v>254.69</v>
      </c>
      <c r="F321" s="1">
        <v>255.05</v>
      </c>
      <c r="G321" s="1">
        <f>testdata4[[#This Row],[high]]-testdata4[[#This Row],[low]]</f>
        <v>2.1800000000000068</v>
      </c>
      <c r="H321" s="1">
        <f>ABS(testdata4[[#This Row],[high]]-F320)</f>
        <v>0.47000000000002728</v>
      </c>
      <c r="I321" s="1">
        <f>ABS(testdata4[[#This Row],[low]]-F320)</f>
        <v>1.7099999999999795</v>
      </c>
      <c r="J321" s="1">
        <f>MAX(testdata4[[#This Row],[H-L]:[|L-pC|]])</f>
        <v>2.1800000000000068</v>
      </c>
      <c r="K321" s="10">
        <f>(K320*20+testdata4[[#This Row],[TR]])/21</f>
        <v>4.527041531478015</v>
      </c>
      <c r="L321" s="1">
        <f>testdata4[[#This Row],[close]]+Multiplier*testdata4[[#This Row],[ATR]]</f>
        <v>268.63112459443403</v>
      </c>
      <c r="M321" s="1">
        <f>testdata4[[#This Row],[close]]-Multiplier*testdata4[[#This Row],[ATR]]</f>
        <v>241.46887540556597</v>
      </c>
      <c r="N321" s="1">
        <f>IF(OR(testdata4[[#This Row],[UpperE]]&lt;N320,D320&gt;N320),testdata4[[#This Row],[UpperE]],N320)</f>
        <v>261.07690606624533</v>
      </c>
      <c r="O321" s="1">
        <f>IF(OR(testdata4[[#This Row],[LowerE]]&gt;O320,E320&lt;O320),testdata4[[#This Row],[LowerE]],O320)</f>
        <v>244.34294660357591</v>
      </c>
      <c r="P321" s="7">
        <f>IF(S320=N320,testdata4[[#This Row],[Upper]],testdata4[[#This Row],[Lower]])</f>
        <v>261.07690606624533</v>
      </c>
      <c r="Q321" s="7">
        <f>IF(testdata4[[#This Row],[AtrStop]]=testdata4[[#This Row],[Upper]],testdata4[[#This Row],[Upper]],NA())</f>
        <v>261.07690606624533</v>
      </c>
      <c r="R321" s="7" t="e">
        <f>IF(testdata4[[#This Row],[AtrStop]]=testdata4[[#This Row],[Lower]],testdata4[[#This Row],[Lower]],NA())</f>
        <v>#N/A</v>
      </c>
      <c r="S321" s="19">
        <f>IF(testdata4[[#This Row],[low]]&lt;=testdata4[[#This Row],[STpot]],testdata4[[#This Row],[Upper]],testdata4[[#This Row],[Lower]])</f>
        <v>261.07690606624533</v>
      </c>
      <c r="U321" s="2"/>
      <c r="V321" s="7"/>
      <c r="W321" s="7"/>
      <c r="X321" s="19"/>
      <c r="Y321" t="str">
        <f t="shared" si="4"/>
        <v>ERR</v>
      </c>
    </row>
    <row r="322" spans="1:25" x14ac:dyDescent="0.25">
      <c r="A322" s="5">
        <v>320</v>
      </c>
      <c r="B322" s="2">
        <v>43202</v>
      </c>
      <c r="C322" s="1">
        <v>256.5</v>
      </c>
      <c r="D322" s="1">
        <v>258.18</v>
      </c>
      <c r="E322" s="1">
        <v>256.31</v>
      </c>
      <c r="F322" s="1">
        <v>257.14999999999998</v>
      </c>
      <c r="G322" s="1">
        <f>testdata4[[#This Row],[high]]-testdata4[[#This Row],[low]]</f>
        <v>1.8700000000000045</v>
      </c>
      <c r="H322" s="1">
        <f>ABS(testdata4[[#This Row],[high]]-F321)</f>
        <v>3.1299999999999955</v>
      </c>
      <c r="I322" s="1">
        <f>ABS(testdata4[[#This Row],[low]]-F321)</f>
        <v>1.2599999999999909</v>
      </c>
      <c r="J322" s="1">
        <f>MAX(testdata4[[#This Row],[H-L]:[|L-pC|]])</f>
        <v>3.1299999999999955</v>
      </c>
      <c r="K322" s="10">
        <f>(K321*20+testdata4[[#This Row],[TR]])/21</f>
        <v>4.460515744264776</v>
      </c>
      <c r="L322" s="1">
        <f>testdata4[[#This Row],[close]]+Multiplier*testdata4[[#This Row],[ATR]]</f>
        <v>270.53154723279431</v>
      </c>
      <c r="M322" s="1">
        <f>testdata4[[#This Row],[close]]-Multiplier*testdata4[[#This Row],[ATR]]</f>
        <v>243.76845276720564</v>
      </c>
      <c r="N322" s="1">
        <f>IF(OR(testdata4[[#This Row],[UpperE]]&lt;N321,D321&gt;N321),testdata4[[#This Row],[UpperE]],N321)</f>
        <v>261.07690606624533</v>
      </c>
      <c r="O322" s="1">
        <f>IF(OR(testdata4[[#This Row],[LowerE]]&gt;O321,E321&lt;O321),testdata4[[#This Row],[LowerE]],O321)</f>
        <v>244.34294660357591</v>
      </c>
      <c r="P322" s="7">
        <f>IF(S321=N321,testdata4[[#This Row],[Upper]],testdata4[[#This Row],[Lower]])</f>
        <v>261.07690606624533</v>
      </c>
      <c r="Q322" s="7">
        <f>IF(testdata4[[#This Row],[AtrStop]]=testdata4[[#This Row],[Upper]],testdata4[[#This Row],[Upper]],NA())</f>
        <v>261.07690606624533</v>
      </c>
      <c r="R322" s="7" t="e">
        <f>IF(testdata4[[#This Row],[AtrStop]]=testdata4[[#This Row],[Lower]],testdata4[[#This Row],[Lower]],NA())</f>
        <v>#N/A</v>
      </c>
      <c r="S322" s="19">
        <f>IF(testdata4[[#This Row],[low]]&lt;=testdata4[[#This Row],[STpot]],testdata4[[#This Row],[Upper]],testdata4[[#This Row],[Lower]])</f>
        <v>261.07690606624533</v>
      </c>
      <c r="U322" s="2"/>
      <c r="V322" s="7"/>
      <c r="W322" s="7"/>
      <c r="X322" s="19"/>
      <c r="Y322" t="str">
        <f t="shared" si="4"/>
        <v>ERR</v>
      </c>
    </row>
    <row r="323" spans="1:25" x14ac:dyDescent="0.25">
      <c r="A323" s="5">
        <v>321</v>
      </c>
      <c r="B323" s="2">
        <v>43203</v>
      </c>
      <c r="C323" s="1">
        <v>258.58</v>
      </c>
      <c r="D323" s="1">
        <v>258.70999999999998</v>
      </c>
      <c r="E323" s="1">
        <v>255.29</v>
      </c>
      <c r="F323" s="1">
        <v>256.39999999999998</v>
      </c>
      <c r="G323" s="1">
        <f>testdata4[[#This Row],[high]]-testdata4[[#This Row],[low]]</f>
        <v>3.4199999999999875</v>
      </c>
      <c r="H323" s="1">
        <f>ABS(testdata4[[#This Row],[high]]-F322)</f>
        <v>1.5600000000000023</v>
      </c>
      <c r="I323" s="1">
        <f>ABS(testdata4[[#This Row],[low]]-F322)</f>
        <v>1.8599999999999852</v>
      </c>
      <c r="J323" s="1">
        <f>MAX(testdata4[[#This Row],[H-L]:[|L-pC|]])</f>
        <v>3.4199999999999875</v>
      </c>
      <c r="K323" s="10">
        <f>(K322*20+testdata4[[#This Row],[TR]])/21</f>
        <v>4.4109673754902623</v>
      </c>
      <c r="L323" s="1">
        <f>testdata4[[#This Row],[close]]+Multiplier*testdata4[[#This Row],[ATR]]</f>
        <v>269.63290212647075</v>
      </c>
      <c r="M323" s="1">
        <f>testdata4[[#This Row],[close]]-Multiplier*testdata4[[#This Row],[ATR]]</f>
        <v>243.1670978735292</v>
      </c>
      <c r="N323" s="1">
        <f>IF(OR(testdata4[[#This Row],[UpperE]]&lt;N322,D322&gt;N322),testdata4[[#This Row],[UpperE]],N322)</f>
        <v>261.07690606624533</v>
      </c>
      <c r="O323" s="1">
        <f>IF(OR(testdata4[[#This Row],[LowerE]]&gt;O322,E322&lt;O322),testdata4[[#This Row],[LowerE]],O322)</f>
        <v>244.34294660357591</v>
      </c>
      <c r="P323" s="7">
        <f>IF(S322=N322,testdata4[[#This Row],[Upper]],testdata4[[#This Row],[Lower]])</f>
        <v>261.07690606624533</v>
      </c>
      <c r="Q323" s="7">
        <f>IF(testdata4[[#This Row],[AtrStop]]=testdata4[[#This Row],[Upper]],testdata4[[#This Row],[Upper]],NA())</f>
        <v>261.07690606624533</v>
      </c>
      <c r="R323" s="7" t="e">
        <f>IF(testdata4[[#This Row],[AtrStop]]=testdata4[[#This Row],[Lower]],testdata4[[#This Row],[Lower]],NA())</f>
        <v>#N/A</v>
      </c>
      <c r="S323" s="19">
        <f>IF(testdata4[[#This Row],[low]]&lt;=testdata4[[#This Row],[STpot]],testdata4[[#This Row],[Upper]],testdata4[[#This Row],[Lower]])</f>
        <v>261.07690606624533</v>
      </c>
      <c r="U323" s="2"/>
      <c r="V323" s="7"/>
      <c r="W323" s="7"/>
      <c r="X323" s="19"/>
      <c r="Y323" t="str">
        <f t="shared" si="4"/>
        <v>ERR</v>
      </c>
    </row>
    <row r="324" spans="1:25" x14ac:dyDescent="0.25">
      <c r="A324" s="5">
        <v>322</v>
      </c>
      <c r="B324" s="2">
        <v>43206</v>
      </c>
      <c r="C324" s="1">
        <v>258.18</v>
      </c>
      <c r="D324" s="1">
        <v>259.33999999999997</v>
      </c>
      <c r="E324" s="1">
        <v>257.29000000000002</v>
      </c>
      <c r="F324" s="1">
        <v>258.5</v>
      </c>
      <c r="G324" s="1">
        <f>testdata4[[#This Row],[high]]-testdata4[[#This Row],[low]]</f>
        <v>2.0499999999999545</v>
      </c>
      <c r="H324" s="1">
        <f>ABS(testdata4[[#This Row],[high]]-F323)</f>
        <v>2.9399999999999977</v>
      </c>
      <c r="I324" s="1">
        <f>ABS(testdata4[[#This Row],[low]]-F323)</f>
        <v>0.8900000000000432</v>
      </c>
      <c r="J324" s="1">
        <f>MAX(testdata4[[#This Row],[H-L]:[|L-pC|]])</f>
        <v>2.9399999999999977</v>
      </c>
      <c r="K324" s="10">
        <f>(K323*20+testdata4[[#This Row],[TR]])/21</f>
        <v>4.3409213099907262</v>
      </c>
      <c r="L324" s="1">
        <f>testdata4[[#This Row],[close]]+Multiplier*testdata4[[#This Row],[ATR]]</f>
        <v>271.5227639299722</v>
      </c>
      <c r="M324" s="1">
        <f>testdata4[[#This Row],[close]]-Multiplier*testdata4[[#This Row],[ATR]]</f>
        <v>245.47723607002783</v>
      </c>
      <c r="N324" s="1">
        <f>IF(OR(testdata4[[#This Row],[UpperE]]&lt;N323,D323&gt;N323),testdata4[[#This Row],[UpperE]],N323)</f>
        <v>261.07690606624533</v>
      </c>
      <c r="O324" s="1">
        <f>IF(OR(testdata4[[#This Row],[LowerE]]&gt;O323,E323&lt;O323),testdata4[[#This Row],[LowerE]],O323)</f>
        <v>245.47723607002783</v>
      </c>
      <c r="P324" s="7">
        <f>IF(S323=N323,testdata4[[#This Row],[Upper]],testdata4[[#This Row],[Lower]])</f>
        <v>261.07690606624533</v>
      </c>
      <c r="Q324" s="7">
        <f>IF(testdata4[[#This Row],[AtrStop]]=testdata4[[#This Row],[Upper]],testdata4[[#This Row],[Upper]],NA())</f>
        <v>261.07690606624533</v>
      </c>
      <c r="R324" s="7" t="e">
        <f>IF(testdata4[[#This Row],[AtrStop]]=testdata4[[#This Row],[Lower]],testdata4[[#This Row],[Lower]],NA())</f>
        <v>#N/A</v>
      </c>
      <c r="S324" s="19">
        <f>IF(testdata4[[#This Row],[low]]&lt;=testdata4[[#This Row],[STpot]],testdata4[[#This Row],[Upper]],testdata4[[#This Row],[Lower]])</f>
        <v>261.07690606624533</v>
      </c>
      <c r="U324" s="2"/>
      <c r="V324" s="7"/>
      <c r="W324" s="7"/>
      <c r="X324" s="19"/>
      <c r="Y324" t="str">
        <f t="shared" si="4"/>
        <v>ERR</v>
      </c>
    </row>
    <row r="325" spans="1:25" x14ac:dyDescent="0.25">
      <c r="A325" s="5">
        <v>323</v>
      </c>
      <c r="B325" s="2">
        <v>43207</v>
      </c>
      <c r="C325" s="1">
        <v>260.44</v>
      </c>
      <c r="D325" s="1">
        <v>261.93</v>
      </c>
      <c r="E325" s="1">
        <v>259.88</v>
      </c>
      <c r="F325" s="1">
        <v>261.27</v>
      </c>
      <c r="G325" s="1">
        <f>testdata4[[#This Row],[high]]-testdata4[[#This Row],[low]]</f>
        <v>2.0500000000000114</v>
      </c>
      <c r="H325" s="1">
        <f>ABS(testdata4[[#This Row],[high]]-F324)</f>
        <v>3.4300000000000068</v>
      </c>
      <c r="I325" s="1">
        <f>ABS(testdata4[[#This Row],[low]]-F324)</f>
        <v>1.3799999999999955</v>
      </c>
      <c r="J325" s="1">
        <f>MAX(testdata4[[#This Row],[H-L]:[|L-pC|]])</f>
        <v>3.4300000000000068</v>
      </c>
      <c r="K325" s="10">
        <f>(K324*20+testdata4[[#This Row],[TR]])/21</f>
        <v>4.2975441047530731</v>
      </c>
      <c r="L325" s="1">
        <f>testdata4[[#This Row],[close]]+Multiplier*testdata4[[#This Row],[ATR]]</f>
        <v>274.16263231425921</v>
      </c>
      <c r="M325" s="1">
        <f>testdata4[[#This Row],[close]]-Multiplier*testdata4[[#This Row],[ATR]]</f>
        <v>248.37736768574075</v>
      </c>
      <c r="N325" s="1">
        <f>IF(OR(testdata4[[#This Row],[UpperE]]&lt;N324,D324&gt;N324),testdata4[[#This Row],[UpperE]],N324)</f>
        <v>261.07690606624533</v>
      </c>
      <c r="O325" s="1">
        <f>IF(OR(testdata4[[#This Row],[LowerE]]&gt;O324,E324&lt;O324),testdata4[[#This Row],[LowerE]],O324)</f>
        <v>248.37736768574075</v>
      </c>
      <c r="P325" s="7">
        <f>IF(S324=N324,testdata4[[#This Row],[Upper]],testdata4[[#This Row],[Lower]])</f>
        <v>261.07690606624533</v>
      </c>
      <c r="Q325" s="7">
        <f>IF(testdata4[[#This Row],[AtrStop]]=testdata4[[#This Row],[Upper]],testdata4[[#This Row],[Upper]],NA())</f>
        <v>261.07690606624533</v>
      </c>
      <c r="R325" s="7" t="e">
        <f>IF(testdata4[[#This Row],[AtrStop]]=testdata4[[#This Row],[Lower]],testdata4[[#This Row],[Lower]],NA())</f>
        <v>#N/A</v>
      </c>
      <c r="S325" s="19">
        <f>IF(testdata4[[#This Row],[low]]&lt;=testdata4[[#This Row],[STpot]],testdata4[[#This Row],[Upper]],testdata4[[#This Row],[Lower]])</f>
        <v>261.07690606624533</v>
      </c>
      <c r="U325" s="2"/>
      <c r="V325" s="7"/>
      <c r="W325" s="7"/>
      <c r="X325" s="19"/>
      <c r="Y325" t="str">
        <f t="shared" si="4"/>
        <v>ERR</v>
      </c>
    </row>
    <row r="326" spans="1:25" x14ac:dyDescent="0.25">
      <c r="A326" s="5">
        <v>324</v>
      </c>
      <c r="B326" s="2">
        <v>43208</v>
      </c>
      <c r="C326" s="1">
        <v>261.75</v>
      </c>
      <c r="D326" s="1">
        <v>262.33999999999997</v>
      </c>
      <c r="E326" s="1">
        <v>260.95999999999998</v>
      </c>
      <c r="F326" s="1">
        <v>261.45999999999998</v>
      </c>
      <c r="G326" s="1">
        <f>testdata4[[#This Row],[high]]-testdata4[[#This Row],[low]]</f>
        <v>1.3799999999999955</v>
      </c>
      <c r="H326" s="1">
        <f>ABS(testdata4[[#This Row],[high]]-F325)</f>
        <v>1.0699999999999932</v>
      </c>
      <c r="I326" s="1">
        <f>ABS(testdata4[[#This Row],[low]]-F325)</f>
        <v>0.31000000000000227</v>
      </c>
      <c r="J326" s="1">
        <f>MAX(testdata4[[#This Row],[H-L]:[|L-pC|]])</f>
        <v>1.3799999999999955</v>
      </c>
      <c r="K326" s="10">
        <f>(K325*20+testdata4[[#This Row],[TR]])/21</f>
        <v>4.1586134330981643</v>
      </c>
      <c r="L326" s="1">
        <f>testdata4[[#This Row],[close]]+Multiplier*testdata4[[#This Row],[ATR]]</f>
        <v>273.93584029929445</v>
      </c>
      <c r="M326" s="1">
        <f>testdata4[[#This Row],[close]]-Multiplier*testdata4[[#This Row],[ATR]]</f>
        <v>248.98415970070548</v>
      </c>
      <c r="N326" s="1">
        <f>IF(OR(testdata4[[#This Row],[UpperE]]&lt;N325,D325&gt;N325),testdata4[[#This Row],[UpperE]],N325)</f>
        <v>273.93584029929445</v>
      </c>
      <c r="O326" s="1">
        <f>IF(OR(testdata4[[#This Row],[LowerE]]&gt;O325,E325&lt;O325),testdata4[[#This Row],[LowerE]],O325)</f>
        <v>248.98415970070548</v>
      </c>
      <c r="P326" s="7">
        <f>IF(S325=N325,testdata4[[#This Row],[Upper]],testdata4[[#This Row],[Lower]])</f>
        <v>273.93584029929445</v>
      </c>
      <c r="Q326" s="7">
        <f>IF(testdata4[[#This Row],[AtrStop]]=testdata4[[#This Row],[Upper]],testdata4[[#This Row],[Upper]],NA())</f>
        <v>273.93584029929445</v>
      </c>
      <c r="R326" s="7" t="e">
        <f>IF(testdata4[[#This Row],[AtrStop]]=testdata4[[#This Row],[Lower]],testdata4[[#This Row],[Lower]],NA())</f>
        <v>#N/A</v>
      </c>
      <c r="S326" s="19">
        <f>IF(testdata4[[#This Row],[low]]&lt;=testdata4[[#This Row],[STpot]],testdata4[[#This Row],[Upper]],testdata4[[#This Row],[Lower]])</f>
        <v>273.93584029929445</v>
      </c>
      <c r="U326" s="2"/>
      <c r="V326" s="7"/>
      <c r="W326" s="7"/>
      <c r="X326" s="19"/>
      <c r="Y326" t="str">
        <f t="shared" si="4"/>
        <v>ERR</v>
      </c>
    </row>
    <row r="327" spans="1:25" x14ac:dyDescent="0.25">
      <c r="A327" s="5">
        <v>325</v>
      </c>
      <c r="B327" s="2">
        <v>43209</v>
      </c>
      <c r="C327" s="1">
        <v>260.75</v>
      </c>
      <c r="D327" s="1">
        <v>260.97000000000003</v>
      </c>
      <c r="E327" s="1">
        <v>258.88</v>
      </c>
      <c r="F327" s="1">
        <v>260.01</v>
      </c>
      <c r="G327" s="1">
        <f>testdata4[[#This Row],[high]]-testdata4[[#This Row],[low]]</f>
        <v>2.0900000000000318</v>
      </c>
      <c r="H327" s="1">
        <f>ABS(testdata4[[#This Row],[high]]-F326)</f>
        <v>0.48999999999995225</v>
      </c>
      <c r="I327" s="1">
        <f>ABS(testdata4[[#This Row],[low]]-F326)</f>
        <v>2.5799999999999841</v>
      </c>
      <c r="J327" s="1">
        <f>MAX(testdata4[[#This Row],[H-L]:[|L-pC|]])</f>
        <v>2.5799999999999841</v>
      </c>
      <c r="K327" s="10">
        <f>(K326*20+testdata4[[#This Row],[TR]])/21</f>
        <v>4.0834413648553936</v>
      </c>
      <c r="L327" s="1">
        <f>testdata4[[#This Row],[close]]+Multiplier*testdata4[[#This Row],[ATR]]</f>
        <v>272.26032409456616</v>
      </c>
      <c r="M327" s="1">
        <f>testdata4[[#This Row],[close]]-Multiplier*testdata4[[#This Row],[ATR]]</f>
        <v>247.75967590543382</v>
      </c>
      <c r="N327" s="1">
        <f>IF(OR(testdata4[[#This Row],[UpperE]]&lt;N326,D326&gt;N326),testdata4[[#This Row],[UpperE]],N326)</f>
        <v>272.26032409456616</v>
      </c>
      <c r="O327" s="1">
        <f>IF(OR(testdata4[[#This Row],[LowerE]]&gt;O326,E326&lt;O326),testdata4[[#This Row],[LowerE]],O326)</f>
        <v>248.98415970070548</v>
      </c>
      <c r="P327" s="7">
        <f>IF(S326=N326,testdata4[[#This Row],[Upper]],testdata4[[#This Row],[Lower]])</f>
        <v>272.26032409456616</v>
      </c>
      <c r="Q327" s="7">
        <f>IF(testdata4[[#This Row],[AtrStop]]=testdata4[[#This Row],[Upper]],testdata4[[#This Row],[Upper]],NA())</f>
        <v>272.26032409456616</v>
      </c>
      <c r="R327" s="7" t="e">
        <f>IF(testdata4[[#This Row],[AtrStop]]=testdata4[[#This Row],[Lower]],testdata4[[#This Row],[Lower]],NA())</f>
        <v>#N/A</v>
      </c>
      <c r="S327" s="19">
        <f>IF(testdata4[[#This Row],[low]]&lt;=testdata4[[#This Row],[STpot]],testdata4[[#This Row],[Upper]],testdata4[[#This Row],[Lower]])</f>
        <v>272.26032409456616</v>
      </c>
      <c r="U327" s="2"/>
      <c r="V327" s="7"/>
      <c r="W327" s="7"/>
      <c r="X327" s="19"/>
      <c r="Y327" t="str">
        <f t="shared" si="4"/>
        <v>ERR</v>
      </c>
    </row>
    <row r="328" spans="1:25" x14ac:dyDescent="0.25">
      <c r="A328" s="5">
        <v>326</v>
      </c>
      <c r="B328" s="2">
        <v>43210</v>
      </c>
      <c r="C328" s="1">
        <v>259.93</v>
      </c>
      <c r="D328" s="1">
        <v>260.18</v>
      </c>
      <c r="E328" s="1">
        <v>256.83999999999997</v>
      </c>
      <c r="F328" s="1">
        <v>257.81</v>
      </c>
      <c r="G328" s="1">
        <f>testdata4[[#This Row],[high]]-testdata4[[#This Row],[low]]</f>
        <v>3.3400000000000318</v>
      </c>
      <c r="H328" s="1">
        <f>ABS(testdata4[[#This Row],[high]]-F327)</f>
        <v>0.17000000000001592</v>
      </c>
      <c r="I328" s="1">
        <f>ABS(testdata4[[#This Row],[low]]-F327)</f>
        <v>3.1700000000000159</v>
      </c>
      <c r="J328" s="1">
        <f>MAX(testdata4[[#This Row],[H-L]:[|L-pC|]])</f>
        <v>3.3400000000000318</v>
      </c>
      <c r="K328" s="10">
        <f>(K327*20+testdata4[[#This Row],[TR]])/21</f>
        <v>4.0480393951003766</v>
      </c>
      <c r="L328" s="1">
        <f>testdata4[[#This Row],[close]]+Multiplier*testdata4[[#This Row],[ATR]]</f>
        <v>269.95411818530113</v>
      </c>
      <c r="M328" s="1">
        <f>testdata4[[#This Row],[close]]-Multiplier*testdata4[[#This Row],[ATR]]</f>
        <v>245.66588181469888</v>
      </c>
      <c r="N328" s="1">
        <f>IF(OR(testdata4[[#This Row],[UpperE]]&lt;N327,D327&gt;N327),testdata4[[#This Row],[UpperE]],N327)</f>
        <v>269.95411818530113</v>
      </c>
      <c r="O328" s="1">
        <f>IF(OR(testdata4[[#This Row],[LowerE]]&gt;O327,E327&lt;O327),testdata4[[#This Row],[LowerE]],O327)</f>
        <v>248.98415970070548</v>
      </c>
      <c r="P328" s="7">
        <f>IF(S327=N327,testdata4[[#This Row],[Upper]],testdata4[[#This Row],[Lower]])</f>
        <v>269.95411818530113</v>
      </c>
      <c r="Q328" s="7">
        <f>IF(testdata4[[#This Row],[AtrStop]]=testdata4[[#This Row],[Upper]],testdata4[[#This Row],[Upper]],NA())</f>
        <v>269.95411818530113</v>
      </c>
      <c r="R328" s="7" t="e">
        <f>IF(testdata4[[#This Row],[AtrStop]]=testdata4[[#This Row],[Lower]],testdata4[[#This Row],[Lower]],NA())</f>
        <v>#N/A</v>
      </c>
      <c r="S328" s="19">
        <f>IF(testdata4[[#This Row],[low]]&lt;=testdata4[[#This Row],[STpot]],testdata4[[#This Row],[Upper]],testdata4[[#This Row],[Lower]])</f>
        <v>269.95411818530113</v>
      </c>
      <c r="U328" s="2"/>
      <c r="V328" s="7"/>
      <c r="W328" s="7"/>
      <c r="X328" s="19"/>
      <c r="Y328" t="str">
        <f t="shared" si="4"/>
        <v>ERR</v>
      </c>
    </row>
    <row r="329" spans="1:25" x14ac:dyDescent="0.25">
      <c r="A329" s="5">
        <v>327</v>
      </c>
      <c r="B329" s="2">
        <v>43213</v>
      </c>
      <c r="C329" s="1">
        <v>258.44</v>
      </c>
      <c r="D329" s="1">
        <v>259.04000000000002</v>
      </c>
      <c r="E329" s="1">
        <v>256.58999999999997</v>
      </c>
      <c r="F329" s="1">
        <v>257.77</v>
      </c>
      <c r="G329" s="1">
        <f>testdata4[[#This Row],[high]]-testdata4[[#This Row],[low]]</f>
        <v>2.4500000000000455</v>
      </c>
      <c r="H329" s="1">
        <f>ABS(testdata4[[#This Row],[high]]-F328)</f>
        <v>1.2300000000000182</v>
      </c>
      <c r="I329" s="1">
        <f>ABS(testdata4[[#This Row],[low]]-F328)</f>
        <v>1.2200000000000273</v>
      </c>
      <c r="J329" s="1">
        <f>MAX(testdata4[[#This Row],[H-L]:[|L-pC|]])</f>
        <v>2.4500000000000455</v>
      </c>
      <c r="K329" s="10">
        <f>(K328*20+testdata4[[#This Row],[TR]])/21</f>
        <v>3.9719422810479794</v>
      </c>
      <c r="L329" s="1">
        <f>testdata4[[#This Row],[close]]+Multiplier*testdata4[[#This Row],[ATR]]</f>
        <v>269.6858268431439</v>
      </c>
      <c r="M329" s="1">
        <f>testdata4[[#This Row],[close]]-Multiplier*testdata4[[#This Row],[ATR]]</f>
        <v>245.85417315685604</v>
      </c>
      <c r="N329" s="1">
        <f>IF(OR(testdata4[[#This Row],[UpperE]]&lt;N328,D328&gt;N328),testdata4[[#This Row],[UpperE]],N328)</f>
        <v>269.6858268431439</v>
      </c>
      <c r="O329" s="1">
        <f>IF(OR(testdata4[[#This Row],[LowerE]]&gt;O328,E328&lt;O328),testdata4[[#This Row],[LowerE]],O328)</f>
        <v>248.98415970070548</v>
      </c>
      <c r="P329" s="7">
        <f>IF(S328=N328,testdata4[[#This Row],[Upper]],testdata4[[#This Row],[Lower]])</f>
        <v>269.6858268431439</v>
      </c>
      <c r="Q329" s="7">
        <f>IF(testdata4[[#This Row],[AtrStop]]=testdata4[[#This Row],[Upper]],testdata4[[#This Row],[Upper]],NA())</f>
        <v>269.6858268431439</v>
      </c>
      <c r="R329" s="7" t="e">
        <f>IF(testdata4[[#This Row],[AtrStop]]=testdata4[[#This Row],[Lower]],testdata4[[#This Row],[Lower]],NA())</f>
        <v>#N/A</v>
      </c>
      <c r="S329" s="19">
        <f>IF(testdata4[[#This Row],[low]]&lt;=testdata4[[#This Row],[STpot]],testdata4[[#This Row],[Upper]],testdata4[[#This Row],[Lower]])</f>
        <v>269.6858268431439</v>
      </c>
      <c r="U329" s="2"/>
      <c r="V329" s="7"/>
      <c r="W329" s="7"/>
      <c r="X329" s="19"/>
      <c r="Y329" t="str">
        <f t="shared" si="4"/>
        <v>ERR</v>
      </c>
    </row>
    <row r="330" spans="1:25" x14ac:dyDescent="0.25">
      <c r="A330" s="5">
        <v>328</v>
      </c>
      <c r="B330" s="2">
        <v>43214</v>
      </c>
      <c r="C330" s="1">
        <v>258.89</v>
      </c>
      <c r="D330" s="1">
        <v>259.13</v>
      </c>
      <c r="E330" s="1">
        <v>252.65</v>
      </c>
      <c r="F330" s="1">
        <v>254.3</v>
      </c>
      <c r="G330" s="1">
        <f>testdata4[[#This Row],[high]]-testdata4[[#This Row],[low]]</f>
        <v>6.4799999999999898</v>
      </c>
      <c r="H330" s="1">
        <f>ABS(testdata4[[#This Row],[high]]-F329)</f>
        <v>1.3600000000000136</v>
      </c>
      <c r="I330" s="1">
        <f>ABS(testdata4[[#This Row],[low]]-F329)</f>
        <v>5.1199999999999761</v>
      </c>
      <c r="J330" s="1">
        <f>MAX(testdata4[[#This Row],[H-L]:[|L-pC|]])</f>
        <v>6.4799999999999898</v>
      </c>
      <c r="K330" s="10">
        <f>(K329*20+testdata4[[#This Row],[TR]])/21</f>
        <v>4.0913736009980752</v>
      </c>
      <c r="L330" s="1">
        <f>testdata4[[#This Row],[close]]+Multiplier*testdata4[[#This Row],[ATR]]</f>
        <v>266.57412080299423</v>
      </c>
      <c r="M330" s="1">
        <f>testdata4[[#This Row],[close]]-Multiplier*testdata4[[#This Row],[ATR]]</f>
        <v>242.02587919700579</v>
      </c>
      <c r="N330" s="1">
        <f>IF(OR(testdata4[[#This Row],[UpperE]]&lt;N329,D329&gt;N329),testdata4[[#This Row],[UpperE]],N329)</f>
        <v>266.57412080299423</v>
      </c>
      <c r="O330" s="1">
        <f>IF(OR(testdata4[[#This Row],[LowerE]]&gt;O329,E329&lt;O329),testdata4[[#This Row],[LowerE]],O329)</f>
        <v>248.98415970070548</v>
      </c>
      <c r="P330" s="7">
        <f>IF(S329=N329,testdata4[[#This Row],[Upper]],testdata4[[#This Row],[Lower]])</f>
        <v>266.57412080299423</v>
      </c>
      <c r="Q330" s="7">
        <f>IF(testdata4[[#This Row],[AtrStop]]=testdata4[[#This Row],[Upper]],testdata4[[#This Row],[Upper]],NA())</f>
        <v>266.57412080299423</v>
      </c>
      <c r="R330" s="7" t="e">
        <f>IF(testdata4[[#This Row],[AtrStop]]=testdata4[[#This Row],[Lower]],testdata4[[#This Row],[Lower]],NA())</f>
        <v>#N/A</v>
      </c>
      <c r="S330" s="19">
        <f>IF(testdata4[[#This Row],[low]]&lt;=testdata4[[#This Row],[STpot]],testdata4[[#This Row],[Upper]],testdata4[[#This Row],[Lower]])</f>
        <v>266.57412080299423</v>
      </c>
      <c r="U330" s="2"/>
      <c r="V330" s="7"/>
      <c r="W330" s="7"/>
      <c r="X330" s="19"/>
      <c r="Y330" t="str">
        <f t="shared" si="4"/>
        <v>ERR</v>
      </c>
    </row>
    <row r="331" spans="1:25" x14ac:dyDescent="0.25">
      <c r="A331" s="5">
        <v>329</v>
      </c>
      <c r="B331" s="2">
        <v>43215</v>
      </c>
      <c r="C331" s="1">
        <v>254.23</v>
      </c>
      <c r="D331" s="1">
        <v>255.41</v>
      </c>
      <c r="E331" s="1">
        <v>252.24</v>
      </c>
      <c r="F331" s="1">
        <v>254.93</v>
      </c>
      <c r="G331" s="1">
        <f>testdata4[[#This Row],[high]]-testdata4[[#This Row],[low]]</f>
        <v>3.1699999999999875</v>
      </c>
      <c r="H331" s="1">
        <f>ABS(testdata4[[#This Row],[high]]-F330)</f>
        <v>1.1099999999999852</v>
      </c>
      <c r="I331" s="1">
        <f>ABS(testdata4[[#This Row],[low]]-F330)</f>
        <v>2.0600000000000023</v>
      </c>
      <c r="J331" s="1">
        <f>MAX(testdata4[[#This Row],[H-L]:[|L-pC|]])</f>
        <v>3.1699999999999875</v>
      </c>
      <c r="K331" s="10">
        <f>(K330*20+testdata4[[#This Row],[TR]])/21</f>
        <v>4.047498667617214</v>
      </c>
      <c r="L331" s="1">
        <f>testdata4[[#This Row],[close]]+Multiplier*testdata4[[#This Row],[ATR]]</f>
        <v>267.07249600285166</v>
      </c>
      <c r="M331" s="1">
        <f>testdata4[[#This Row],[close]]-Multiplier*testdata4[[#This Row],[ATR]]</f>
        <v>242.78750399714838</v>
      </c>
      <c r="N331" s="1">
        <f>IF(OR(testdata4[[#This Row],[UpperE]]&lt;N330,D330&gt;N330),testdata4[[#This Row],[UpperE]],N330)</f>
        <v>266.57412080299423</v>
      </c>
      <c r="O331" s="1">
        <f>IF(OR(testdata4[[#This Row],[LowerE]]&gt;O330,E330&lt;O330),testdata4[[#This Row],[LowerE]],O330)</f>
        <v>248.98415970070548</v>
      </c>
      <c r="P331" s="7">
        <f>IF(S330=N330,testdata4[[#This Row],[Upper]],testdata4[[#This Row],[Lower]])</f>
        <v>266.57412080299423</v>
      </c>
      <c r="Q331" s="7">
        <f>IF(testdata4[[#This Row],[AtrStop]]=testdata4[[#This Row],[Upper]],testdata4[[#This Row],[Upper]],NA())</f>
        <v>266.57412080299423</v>
      </c>
      <c r="R331" s="7" t="e">
        <f>IF(testdata4[[#This Row],[AtrStop]]=testdata4[[#This Row],[Lower]],testdata4[[#This Row],[Lower]],NA())</f>
        <v>#N/A</v>
      </c>
      <c r="S331" s="19">
        <f>IF(testdata4[[#This Row],[low]]&lt;=testdata4[[#This Row],[STpot]],testdata4[[#This Row],[Upper]],testdata4[[#This Row],[Lower]])</f>
        <v>266.57412080299423</v>
      </c>
      <c r="U331" s="2"/>
      <c r="V331" s="7"/>
      <c r="W331" s="7"/>
      <c r="X331" s="19"/>
      <c r="Y331" t="str">
        <f t="shared" si="4"/>
        <v>ERR</v>
      </c>
    </row>
    <row r="332" spans="1:25" x14ac:dyDescent="0.25">
      <c r="A332" s="5">
        <v>330</v>
      </c>
      <c r="B332" s="2">
        <v>43216</v>
      </c>
      <c r="C332" s="1">
        <v>256.05</v>
      </c>
      <c r="D332" s="1">
        <v>258.42</v>
      </c>
      <c r="E332" s="1">
        <v>255.56</v>
      </c>
      <c r="F332" s="1">
        <v>257.52</v>
      </c>
      <c r="G332" s="1">
        <f>testdata4[[#This Row],[high]]-testdata4[[#This Row],[low]]</f>
        <v>2.8600000000000136</v>
      </c>
      <c r="H332" s="1">
        <f>ABS(testdata4[[#This Row],[high]]-F331)</f>
        <v>3.4900000000000091</v>
      </c>
      <c r="I332" s="1">
        <f>ABS(testdata4[[#This Row],[low]]-F331)</f>
        <v>0.62999999999999545</v>
      </c>
      <c r="J332" s="1">
        <f>MAX(testdata4[[#This Row],[H-L]:[|L-pC|]])</f>
        <v>3.4900000000000091</v>
      </c>
      <c r="K332" s="10">
        <f>(K331*20+testdata4[[#This Row],[TR]])/21</f>
        <v>4.0209511120163945</v>
      </c>
      <c r="L332" s="1">
        <f>testdata4[[#This Row],[close]]+Multiplier*testdata4[[#This Row],[ATR]]</f>
        <v>269.58285333604914</v>
      </c>
      <c r="M332" s="1">
        <f>testdata4[[#This Row],[close]]-Multiplier*testdata4[[#This Row],[ATR]]</f>
        <v>245.45714666395079</v>
      </c>
      <c r="N332" s="1">
        <f>IF(OR(testdata4[[#This Row],[UpperE]]&lt;N331,D331&gt;N331),testdata4[[#This Row],[UpperE]],N331)</f>
        <v>266.57412080299423</v>
      </c>
      <c r="O332" s="1">
        <f>IF(OR(testdata4[[#This Row],[LowerE]]&gt;O331,E331&lt;O331),testdata4[[#This Row],[LowerE]],O331)</f>
        <v>248.98415970070548</v>
      </c>
      <c r="P332" s="7">
        <f>IF(S331=N331,testdata4[[#This Row],[Upper]],testdata4[[#This Row],[Lower]])</f>
        <v>266.57412080299423</v>
      </c>
      <c r="Q332" s="7">
        <f>IF(testdata4[[#This Row],[AtrStop]]=testdata4[[#This Row],[Upper]],testdata4[[#This Row],[Upper]],NA())</f>
        <v>266.57412080299423</v>
      </c>
      <c r="R332" s="7" t="e">
        <f>IF(testdata4[[#This Row],[AtrStop]]=testdata4[[#This Row],[Lower]],testdata4[[#This Row],[Lower]],NA())</f>
        <v>#N/A</v>
      </c>
      <c r="S332" s="19">
        <f>IF(testdata4[[#This Row],[low]]&lt;=testdata4[[#This Row],[STpot]],testdata4[[#This Row],[Upper]],testdata4[[#This Row],[Lower]])</f>
        <v>266.57412080299423</v>
      </c>
      <c r="U332" s="2"/>
      <c r="V332" s="7"/>
      <c r="W332" s="7"/>
      <c r="X332" s="19"/>
      <c r="Y332" t="str">
        <f t="shared" si="4"/>
        <v>ERR</v>
      </c>
    </row>
    <row r="333" spans="1:25" x14ac:dyDescent="0.25">
      <c r="A333" s="5">
        <v>331</v>
      </c>
      <c r="B333" s="2">
        <v>43217</v>
      </c>
      <c r="C333" s="1">
        <v>258.18</v>
      </c>
      <c r="D333" s="1">
        <v>258.51</v>
      </c>
      <c r="E333" s="1">
        <v>256.73</v>
      </c>
      <c r="F333" s="1">
        <v>257.76</v>
      </c>
      <c r="G333" s="1">
        <f>testdata4[[#This Row],[high]]-testdata4[[#This Row],[low]]</f>
        <v>1.7799999999999727</v>
      </c>
      <c r="H333" s="1">
        <f>ABS(testdata4[[#This Row],[high]]-F332)</f>
        <v>0.99000000000000909</v>
      </c>
      <c r="I333" s="1">
        <f>ABS(testdata4[[#This Row],[low]]-F332)</f>
        <v>0.78999999999996362</v>
      </c>
      <c r="J333" s="1">
        <f>MAX(testdata4[[#This Row],[H-L]:[|L-pC|]])</f>
        <v>1.7799999999999727</v>
      </c>
      <c r="K333" s="10">
        <f>(K332*20+testdata4[[#This Row],[TR]])/21</f>
        <v>3.9142391543013266</v>
      </c>
      <c r="L333" s="1">
        <f>testdata4[[#This Row],[close]]+Multiplier*testdata4[[#This Row],[ATR]]</f>
        <v>269.50271746290395</v>
      </c>
      <c r="M333" s="1">
        <f>testdata4[[#This Row],[close]]-Multiplier*testdata4[[#This Row],[ATR]]</f>
        <v>246.01728253709601</v>
      </c>
      <c r="N333" s="1">
        <f>IF(OR(testdata4[[#This Row],[UpperE]]&lt;N332,D332&gt;N332),testdata4[[#This Row],[UpperE]],N332)</f>
        <v>266.57412080299423</v>
      </c>
      <c r="O333" s="1">
        <f>IF(OR(testdata4[[#This Row],[LowerE]]&gt;O332,E332&lt;O332),testdata4[[#This Row],[LowerE]],O332)</f>
        <v>248.98415970070548</v>
      </c>
      <c r="P333" s="7">
        <f>IF(S332=N332,testdata4[[#This Row],[Upper]],testdata4[[#This Row],[Lower]])</f>
        <v>266.57412080299423</v>
      </c>
      <c r="Q333" s="7">
        <f>IF(testdata4[[#This Row],[AtrStop]]=testdata4[[#This Row],[Upper]],testdata4[[#This Row],[Upper]],NA())</f>
        <v>266.57412080299423</v>
      </c>
      <c r="R333" s="7" t="e">
        <f>IF(testdata4[[#This Row],[AtrStop]]=testdata4[[#This Row],[Lower]],testdata4[[#This Row],[Lower]],NA())</f>
        <v>#N/A</v>
      </c>
      <c r="S333" s="19">
        <f>IF(testdata4[[#This Row],[low]]&lt;=testdata4[[#This Row],[STpot]],testdata4[[#This Row],[Upper]],testdata4[[#This Row],[Lower]])</f>
        <v>266.57412080299423</v>
      </c>
      <c r="U333" s="2"/>
      <c r="V333" s="7"/>
      <c r="W333" s="7"/>
      <c r="X333" s="19"/>
      <c r="Y333" t="str">
        <f t="shared" si="4"/>
        <v>ERR</v>
      </c>
    </row>
    <row r="334" spans="1:25" x14ac:dyDescent="0.25">
      <c r="A334" s="5">
        <v>332</v>
      </c>
      <c r="B334" s="2">
        <v>43220</v>
      </c>
      <c r="C334" s="1">
        <v>258.44</v>
      </c>
      <c r="D334" s="1">
        <v>259.04000000000002</v>
      </c>
      <c r="E334" s="1">
        <v>255.7</v>
      </c>
      <c r="F334" s="1">
        <v>255.78</v>
      </c>
      <c r="G334" s="1">
        <f>testdata4[[#This Row],[high]]-testdata4[[#This Row],[low]]</f>
        <v>3.3400000000000318</v>
      </c>
      <c r="H334" s="1">
        <f>ABS(testdata4[[#This Row],[high]]-F333)</f>
        <v>1.2800000000000296</v>
      </c>
      <c r="I334" s="1">
        <f>ABS(testdata4[[#This Row],[low]]-F333)</f>
        <v>2.0600000000000023</v>
      </c>
      <c r="J334" s="1">
        <f>MAX(testdata4[[#This Row],[H-L]:[|L-pC|]])</f>
        <v>3.3400000000000318</v>
      </c>
      <c r="K334" s="10">
        <f>(K333*20+testdata4[[#This Row],[TR]])/21</f>
        <v>3.886894432667932</v>
      </c>
      <c r="L334" s="1">
        <f>testdata4[[#This Row],[close]]+Multiplier*testdata4[[#This Row],[ATR]]</f>
        <v>267.44068329800382</v>
      </c>
      <c r="M334" s="1">
        <f>testdata4[[#This Row],[close]]-Multiplier*testdata4[[#This Row],[ATR]]</f>
        <v>244.11931670199621</v>
      </c>
      <c r="N334" s="1">
        <f>IF(OR(testdata4[[#This Row],[UpperE]]&lt;N333,D333&gt;N333),testdata4[[#This Row],[UpperE]],N333)</f>
        <v>266.57412080299423</v>
      </c>
      <c r="O334" s="1">
        <f>IF(OR(testdata4[[#This Row],[LowerE]]&gt;O333,E333&lt;O333),testdata4[[#This Row],[LowerE]],O333)</f>
        <v>248.98415970070548</v>
      </c>
      <c r="P334" s="7">
        <f>IF(S333=N333,testdata4[[#This Row],[Upper]],testdata4[[#This Row],[Lower]])</f>
        <v>266.57412080299423</v>
      </c>
      <c r="Q334" s="7">
        <f>IF(testdata4[[#This Row],[AtrStop]]=testdata4[[#This Row],[Upper]],testdata4[[#This Row],[Upper]],NA())</f>
        <v>266.57412080299423</v>
      </c>
      <c r="R334" s="7" t="e">
        <f>IF(testdata4[[#This Row],[AtrStop]]=testdata4[[#This Row],[Lower]],testdata4[[#This Row],[Lower]],NA())</f>
        <v>#N/A</v>
      </c>
      <c r="S334" s="19">
        <f>IF(testdata4[[#This Row],[low]]&lt;=testdata4[[#This Row],[STpot]],testdata4[[#This Row],[Upper]],testdata4[[#This Row],[Lower]])</f>
        <v>266.57412080299423</v>
      </c>
      <c r="U334" s="2"/>
      <c r="V334" s="7"/>
      <c r="W334" s="7"/>
      <c r="X334" s="19"/>
      <c r="Y334" t="str">
        <f t="shared" si="4"/>
        <v>ERR</v>
      </c>
    </row>
    <row r="335" spans="1:25" x14ac:dyDescent="0.25">
      <c r="A335" s="5">
        <v>333</v>
      </c>
      <c r="B335" s="2">
        <v>43221</v>
      </c>
      <c r="C335" s="1">
        <v>255.16</v>
      </c>
      <c r="D335" s="1">
        <v>256.35000000000002</v>
      </c>
      <c r="E335" s="1">
        <v>253.46</v>
      </c>
      <c r="F335" s="1">
        <v>256.23</v>
      </c>
      <c r="G335" s="1">
        <f>testdata4[[#This Row],[high]]-testdata4[[#This Row],[low]]</f>
        <v>2.8900000000000148</v>
      </c>
      <c r="H335" s="1">
        <f>ABS(testdata4[[#This Row],[high]]-F334)</f>
        <v>0.5700000000000216</v>
      </c>
      <c r="I335" s="1">
        <f>ABS(testdata4[[#This Row],[low]]-F334)</f>
        <v>2.3199999999999932</v>
      </c>
      <c r="J335" s="1">
        <f>MAX(testdata4[[#This Row],[H-L]:[|L-pC|]])</f>
        <v>2.8900000000000148</v>
      </c>
      <c r="K335" s="10">
        <f>(K334*20+testdata4[[#This Row],[TR]])/21</f>
        <v>3.8394232692075549</v>
      </c>
      <c r="L335" s="1">
        <f>testdata4[[#This Row],[close]]+Multiplier*testdata4[[#This Row],[ATR]]</f>
        <v>267.74826980762271</v>
      </c>
      <c r="M335" s="1">
        <f>testdata4[[#This Row],[close]]-Multiplier*testdata4[[#This Row],[ATR]]</f>
        <v>244.71173019237736</v>
      </c>
      <c r="N335" s="1">
        <f>IF(OR(testdata4[[#This Row],[UpperE]]&lt;N334,D334&gt;N334),testdata4[[#This Row],[UpperE]],N334)</f>
        <v>266.57412080299423</v>
      </c>
      <c r="O335" s="1">
        <f>IF(OR(testdata4[[#This Row],[LowerE]]&gt;O334,E334&lt;O334),testdata4[[#This Row],[LowerE]],O334)</f>
        <v>248.98415970070548</v>
      </c>
      <c r="P335" s="7">
        <f>IF(S334=N334,testdata4[[#This Row],[Upper]],testdata4[[#This Row],[Lower]])</f>
        <v>266.57412080299423</v>
      </c>
      <c r="Q335" s="7">
        <f>IF(testdata4[[#This Row],[AtrStop]]=testdata4[[#This Row],[Upper]],testdata4[[#This Row],[Upper]],NA())</f>
        <v>266.57412080299423</v>
      </c>
      <c r="R335" s="7" t="e">
        <f>IF(testdata4[[#This Row],[AtrStop]]=testdata4[[#This Row],[Lower]],testdata4[[#This Row],[Lower]],NA())</f>
        <v>#N/A</v>
      </c>
      <c r="S335" s="19">
        <f>IF(testdata4[[#This Row],[low]]&lt;=testdata4[[#This Row],[STpot]],testdata4[[#This Row],[Upper]],testdata4[[#This Row],[Lower]])</f>
        <v>266.57412080299423</v>
      </c>
      <c r="U335" s="2"/>
      <c r="V335" s="7"/>
      <c r="W335" s="7"/>
      <c r="X335" s="19"/>
      <c r="Y335" t="str">
        <f t="shared" si="4"/>
        <v>ERR</v>
      </c>
    </row>
    <row r="336" spans="1:25" x14ac:dyDescent="0.25">
      <c r="A336" s="5">
        <v>334</v>
      </c>
      <c r="B336" s="2">
        <v>43222</v>
      </c>
      <c r="C336" s="1">
        <v>256.02</v>
      </c>
      <c r="D336" s="1">
        <v>256.91000000000003</v>
      </c>
      <c r="E336" s="1">
        <v>254.08</v>
      </c>
      <c r="F336" s="1">
        <v>254.51</v>
      </c>
      <c r="G336" s="1">
        <f>testdata4[[#This Row],[high]]-testdata4[[#This Row],[low]]</f>
        <v>2.8300000000000125</v>
      </c>
      <c r="H336" s="1">
        <f>ABS(testdata4[[#This Row],[high]]-F335)</f>
        <v>0.68000000000000682</v>
      </c>
      <c r="I336" s="1">
        <f>ABS(testdata4[[#This Row],[low]]-F335)</f>
        <v>2.1500000000000057</v>
      </c>
      <c r="J336" s="1">
        <f>MAX(testdata4[[#This Row],[H-L]:[|L-pC|]])</f>
        <v>2.8300000000000125</v>
      </c>
      <c r="K336" s="10">
        <f>(K335*20+testdata4[[#This Row],[TR]])/21</f>
        <v>3.791355494483386</v>
      </c>
      <c r="L336" s="1">
        <f>testdata4[[#This Row],[close]]+Multiplier*testdata4[[#This Row],[ATR]]</f>
        <v>265.88406648345017</v>
      </c>
      <c r="M336" s="1">
        <f>testdata4[[#This Row],[close]]-Multiplier*testdata4[[#This Row],[ATR]]</f>
        <v>243.13593351654984</v>
      </c>
      <c r="N336" s="1">
        <f>IF(OR(testdata4[[#This Row],[UpperE]]&lt;N335,D335&gt;N335),testdata4[[#This Row],[UpperE]],N335)</f>
        <v>265.88406648345017</v>
      </c>
      <c r="O336" s="1">
        <f>IF(OR(testdata4[[#This Row],[LowerE]]&gt;O335,E335&lt;O335),testdata4[[#This Row],[LowerE]],O335)</f>
        <v>248.98415970070548</v>
      </c>
      <c r="P336" s="7">
        <f>IF(S335=N335,testdata4[[#This Row],[Upper]],testdata4[[#This Row],[Lower]])</f>
        <v>265.88406648345017</v>
      </c>
      <c r="Q336" s="7">
        <f>IF(testdata4[[#This Row],[AtrStop]]=testdata4[[#This Row],[Upper]],testdata4[[#This Row],[Upper]],NA())</f>
        <v>265.88406648345017</v>
      </c>
      <c r="R336" s="7" t="e">
        <f>IF(testdata4[[#This Row],[AtrStop]]=testdata4[[#This Row],[Lower]],testdata4[[#This Row],[Lower]],NA())</f>
        <v>#N/A</v>
      </c>
      <c r="S336" s="19">
        <f>IF(testdata4[[#This Row],[low]]&lt;=testdata4[[#This Row],[STpot]],testdata4[[#This Row],[Upper]],testdata4[[#This Row],[Lower]])</f>
        <v>265.88406648345017</v>
      </c>
      <c r="U336" s="2"/>
      <c r="V336" s="7"/>
      <c r="W336" s="7"/>
      <c r="X336" s="19"/>
      <c r="Y336" t="str">
        <f t="shared" ref="Y336:Y399" si="5">IF(ROUND(X336,8)&lt;&gt;ROUND(S336,8),"ERR","")</f>
        <v>ERR</v>
      </c>
    </row>
    <row r="337" spans="1:25" x14ac:dyDescent="0.25">
      <c r="A337" s="5">
        <v>335</v>
      </c>
      <c r="B337" s="2">
        <v>43223</v>
      </c>
      <c r="C337" s="1">
        <v>253.6</v>
      </c>
      <c r="D337" s="1">
        <v>254.66</v>
      </c>
      <c r="E337" s="1">
        <v>250.5</v>
      </c>
      <c r="F337" s="1">
        <v>253.95</v>
      </c>
      <c r="G337" s="1">
        <f>testdata4[[#This Row],[high]]-testdata4[[#This Row],[low]]</f>
        <v>4.1599999999999966</v>
      </c>
      <c r="H337" s="1">
        <f>ABS(testdata4[[#This Row],[high]]-F336)</f>
        <v>0.15000000000000568</v>
      </c>
      <c r="I337" s="1">
        <f>ABS(testdata4[[#This Row],[low]]-F336)</f>
        <v>4.0099999999999909</v>
      </c>
      <c r="J337" s="1">
        <f>MAX(testdata4[[#This Row],[H-L]:[|L-pC|]])</f>
        <v>4.1599999999999966</v>
      </c>
      <c r="K337" s="10">
        <f>(K336*20+testdata4[[#This Row],[TR]])/21</f>
        <v>3.8089099947460818</v>
      </c>
      <c r="L337" s="1">
        <f>testdata4[[#This Row],[close]]+Multiplier*testdata4[[#This Row],[ATR]]</f>
        <v>265.37672998423824</v>
      </c>
      <c r="M337" s="1">
        <f>testdata4[[#This Row],[close]]-Multiplier*testdata4[[#This Row],[ATR]]</f>
        <v>242.52327001576174</v>
      </c>
      <c r="N337" s="1">
        <f>IF(OR(testdata4[[#This Row],[UpperE]]&lt;N336,D336&gt;N336),testdata4[[#This Row],[UpperE]],N336)</f>
        <v>265.37672998423824</v>
      </c>
      <c r="O337" s="1">
        <f>IF(OR(testdata4[[#This Row],[LowerE]]&gt;O336,E336&lt;O336),testdata4[[#This Row],[LowerE]],O336)</f>
        <v>248.98415970070548</v>
      </c>
      <c r="P337" s="7">
        <f>IF(S336=N336,testdata4[[#This Row],[Upper]],testdata4[[#This Row],[Lower]])</f>
        <v>265.37672998423824</v>
      </c>
      <c r="Q337" s="7">
        <f>IF(testdata4[[#This Row],[AtrStop]]=testdata4[[#This Row],[Upper]],testdata4[[#This Row],[Upper]],NA())</f>
        <v>265.37672998423824</v>
      </c>
      <c r="R337" s="7" t="e">
        <f>IF(testdata4[[#This Row],[AtrStop]]=testdata4[[#This Row],[Lower]],testdata4[[#This Row],[Lower]],NA())</f>
        <v>#N/A</v>
      </c>
      <c r="S337" s="19">
        <f>IF(testdata4[[#This Row],[low]]&lt;=testdata4[[#This Row],[STpot]],testdata4[[#This Row],[Upper]],testdata4[[#This Row],[Lower]])</f>
        <v>265.37672998423824</v>
      </c>
      <c r="U337" s="2"/>
      <c r="V337" s="7"/>
      <c r="W337" s="7"/>
      <c r="X337" s="19"/>
      <c r="Y337" t="str">
        <f t="shared" si="5"/>
        <v>ERR</v>
      </c>
    </row>
    <row r="338" spans="1:25" x14ac:dyDescent="0.25">
      <c r="A338" s="5">
        <v>336</v>
      </c>
      <c r="B338" s="2">
        <v>43224</v>
      </c>
      <c r="C338" s="1">
        <v>252.89</v>
      </c>
      <c r="D338" s="1">
        <v>257.98</v>
      </c>
      <c r="E338" s="1">
        <v>252.53</v>
      </c>
      <c r="F338" s="1">
        <v>257.24</v>
      </c>
      <c r="G338" s="1">
        <f>testdata4[[#This Row],[high]]-testdata4[[#This Row],[low]]</f>
        <v>5.4500000000000171</v>
      </c>
      <c r="H338" s="1">
        <f>ABS(testdata4[[#This Row],[high]]-F337)</f>
        <v>4.0300000000000296</v>
      </c>
      <c r="I338" s="1">
        <f>ABS(testdata4[[#This Row],[low]]-F337)</f>
        <v>1.4199999999999875</v>
      </c>
      <c r="J338" s="1">
        <f>MAX(testdata4[[#This Row],[H-L]:[|L-pC|]])</f>
        <v>5.4500000000000171</v>
      </c>
      <c r="K338" s="10">
        <f>(K337*20+testdata4[[#This Row],[TR]])/21</f>
        <v>3.8870571378534118</v>
      </c>
      <c r="L338" s="1">
        <f>testdata4[[#This Row],[close]]+Multiplier*testdata4[[#This Row],[ATR]]</f>
        <v>268.90117141356023</v>
      </c>
      <c r="M338" s="1">
        <f>testdata4[[#This Row],[close]]-Multiplier*testdata4[[#This Row],[ATR]]</f>
        <v>245.57882858643978</v>
      </c>
      <c r="N338" s="1">
        <f>IF(OR(testdata4[[#This Row],[UpperE]]&lt;N337,D337&gt;N337),testdata4[[#This Row],[UpperE]],N337)</f>
        <v>265.37672998423824</v>
      </c>
      <c r="O338" s="1">
        <f>IF(OR(testdata4[[#This Row],[LowerE]]&gt;O337,E337&lt;O337),testdata4[[#This Row],[LowerE]],O337)</f>
        <v>248.98415970070548</v>
      </c>
      <c r="P338" s="7">
        <f>IF(S337=N337,testdata4[[#This Row],[Upper]],testdata4[[#This Row],[Lower]])</f>
        <v>265.37672998423824</v>
      </c>
      <c r="Q338" s="7">
        <f>IF(testdata4[[#This Row],[AtrStop]]=testdata4[[#This Row],[Upper]],testdata4[[#This Row],[Upper]],NA())</f>
        <v>265.37672998423824</v>
      </c>
      <c r="R338" s="7" t="e">
        <f>IF(testdata4[[#This Row],[AtrStop]]=testdata4[[#This Row],[Lower]],testdata4[[#This Row],[Lower]],NA())</f>
        <v>#N/A</v>
      </c>
      <c r="S338" s="19">
        <f>IF(testdata4[[#This Row],[low]]&lt;=testdata4[[#This Row],[STpot]],testdata4[[#This Row],[Upper]],testdata4[[#This Row],[Lower]])</f>
        <v>265.37672998423824</v>
      </c>
      <c r="U338" s="2"/>
      <c r="V338" s="7"/>
      <c r="W338" s="7"/>
      <c r="X338" s="19"/>
      <c r="Y338" t="str">
        <f t="shared" si="5"/>
        <v>ERR</v>
      </c>
    </row>
    <row r="339" spans="1:25" x14ac:dyDescent="0.25">
      <c r="A339" s="5">
        <v>337</v>
      </c>
      <c r="B339" s="2">
        <v>43227</v>
      </c>
      <c r="C339" s="1">
        <v>258.08</v>
      </c>
      <c r="D339" s="1">
        <v>259.17</v>
      </c>
      <c r="E339" s="1">
        <v>257.32</v>
      </c>
      <c r="F339" s="1">
        <v>258.11</v>
      </c>
      <c r="G339" s="1">
        <f>testdata4[[#This Row],[high]]-testdata4[[#This Row],[low]]</f>
        <v>1.8500000000000227</v>
      </c>
      <c r="H339" s="1">
        <f>ABS(testdata4[[#This Row],[high]]-F338)</f>
        <v>1.9300000000000068</v>
      </c>
      <c r="I339" s="1">
        <f>ABS(testdata4[[#This Row],[low]]-F338)</f>
        <v>7.9999999999984084E-2</v>
      </c>
      <c r="J339" s="1">
        <f>MAX(testdata4[[#This Row],[H-L]:[|L-pC|]])</f>
        <v>1.9300000000000068</v>
      </c>
      <c r="K339" s="10">
        <f>(K338*20+testdata4[[#This Row],[TR]])/21</f>
        <v>3.7938639408127734</v>
      </c>
      <c r="L339" s="1">
        <f>testdata4[[#This Row],[close]]+Multiplier*testdata4[[#This Row],[ATR]]</f>
        <v>269.49159182243835</v>
      </c>
      <c r="M339" s="1">
        <f>testdata4[[#This Row],[close]]-Multiplier*testdata4[[#This Row],[ATR]]</f>
        <v>246.7284081775617</v>
      </c>
      <c r="N339" s="1">
        <f>IF(OR(testdata4[[#This Row],[UpperE]]&lt;N338,D338&gt;N338),testdata4[[#This Row],[UpperE]],N338)</f>
        <v>265.37672998423824</v>
      </c>
      <c r="O339" s="1">
        <f>IF(OR(testdata4[[#This Row],[LowerE]]&gt;O338,E338&lt;O338),testdata4[[#This Row],[LowerE]],O338)</f>
        <v>248.98415970070548</v>
      </c>
      <c r="P339" s="7">
        <f>IF(S338=N338,testdata4[[#This Row],[Upper]],testdata4[[#This Row],[Lower]])</f>
        <v>265.37672998423824</v>
      </c>
      <c r="Q339" s="7">
        <f>IF(testdata4[[#This Row],[AtrStop]]=testdata4[[#This Row],[Upper]],testdata4[[#This Row],[Upper]],NA())</f>
        <v>265.37672998423824</v>
      </c>
      <c r="R339" s="7" t="e">
        <f>IF(testdata4[[#This Row],[AtrStop]]=testdata4[[#This Row],[Lower]],testdata4[[#This Row],[Lower]],NA())</f>
        <v>#N/A</v>
      </c>
      <c r="S339" s="19">
        <f>IF(testdata4[[#This Row],[low]]&lt;=testdata4[[#This Row],[STpot]],testdata4[[#This Row],[Upper]],testdata4[[#This Row],[Lower]])</f>
        <v>265.37672998423824</v>
      </c>
      <c r="U339" s="2"/>
      <c r="V339" s="7"/>
      <c r="W339" s="7"/>
      <c r="X339" s="19"/>
      <c r="Y339" t="str">
        <f t="shared" si="5"/>
        <v>ERR</v>
      </c>
    </row>
    <row r="340" spans="1:25" x14ac:dyDescent="0.25">
      <c r="A340" s="5">
        <v>338</v>
      </c>
      <c r="B340" s="2">
        <v>43228</v>
      </c>
      <c r="C340" s="1">
        <v>257.7</v>
      </c>
      <c r="D340" s="1">
        <v>258.5</v>
      </c>
      <c r="E340" s="1">
        <v>256.39999999999998</v>
      </c>
      <c r="F340" s="1">
        <v>258.11</v>
      </c>
      <c r="G340" s="1">
        <f>testdata4[[#This Row],[high]]-testdata4[[#This Row],[low]]</f>
        <v>2.1000000000000227</v>
      </c>
      <c r="H340" s="1">
        <f>ABS(testdata4[[#This Row],[high]]-F339)</f>
        <v>0.38999999999998636</v>
      </c>
      <c r="I340" s="1">
        <f>ABS(testdata4[[#This Row],[low]]-F339)</f>
        <v>1.7100000000000364</v>
      </c>
      <c r="J340" s="1">
        <f>MAX(testdata4[[#This Row],[H-L]:[|L-pC|]])</f>
        <v>2.1000000000000227</v>
      </c>
      <c r="K340" s="10">
        <f>(K339*20+testdata4[[#This Row],[TR]])/21</f>
        <v>3.7132037531550233</v>
      </c>
      <c r="L340" s="1">
        <f>testdata4[[#This Row],[close]]+Multiplier*testdata4[[#This Row],[ATR]]</f>
        <v>269.2496112594651</v>
      </c>
      <c r="M340" s="1">
        <f>testdata4[[#This Row],[close]]-Multiplier*testdata4[[#This Row],[ATR]]</f>
        <v>246.97038874053493</v>
      </c>
      <c r="N340" s="1">
        <f>IF(OR(testdata4[[#This Row],[UpperE]]&lt;N339,D339&gt;N339),testdata4[[#This Row],[UpperE]],N339)</f>
        <v>265.37672998423824</v>
      </c>
      <c r="O340" s="1">
        <f>IF(OR(testdata4[[#This Row],[LowerE]]&gt;O339,E339&lt;O339),testdata4[[#This Row],[LowerE]],O339)</f>
        <v>248.98415970070548</v>
      </c>
      <c r="P340" s="7">
        <f>IF(S339=N339,testdata4[[#This Row],[Upper]],testdata4[[#This Row],[Lower]])</f>
        <v>265.37672998423824</v>
      </c>
      <c r="Q340" s="7">
        <f>IF(testdata4[[#This Row],[AtrStop]]=testdata4[[#This Row],[Upper]],testdata4[[#This Row],[Upper]],NA())</f>
        <v>265.37672998423824</v>
      </c>
      <c r="R340" s="7" t="e">
        <f>IF(testdata4[[#This Row],[AtrStop]]=testdata4[[#This Row],[Lower]],testdata4[[#This Row],[Lower]],NA())</f>
        <v>#N/A</v>
      </c>
      <c r="S340" s="19">
        <f>IF(testdata4[[#This Row],[low]]&lt;=testdata4[[#This Row],[STpot]],testdata4[[#This Row],[Upper]],testdata4[[#This Row],[Lower]])</f>
        <v>265.37672998423824</v>
      </c>
      <c r="U340" s="2"/>
      <c r="V340" s="7"/>
      <c r="W340" s="7"/>
      <c r="X340" s="19"/>
      <c r="Y340" t="str">
        <f t="shared" si="5"/>
        <v>ERR</v>
      </c>
    </row>
    <row r="341" spans="1:25" x14ac:dyDescent="0.25">
      <c r="A341" s="5">
        <v>339</v>
      </c>
      <c r="B341" s="2">
        <v>43229</v>
      </c>
      <c r="C341" s="1">
        <v>258.83999999999997</v>
      </c>
      <c r="D341" s="1">
        <v>260.95</v>
      </c>
      <c r="E341" s="1">
        <v>258.27</v>
      </c>
      <c r="F341" s="1">
        <v>260.60000000000002</v>
      </c>
      <c r="G341" s="1">
        <f>testdata4[[#This Row],[high]]-testdata4[[#This Row],[low]]</f>
        <v>2.6800000000000068</v>
      </c>
      <c r="H341" s="1">
        <f>ABS(testdata4[[#This Row],[high]]-F340)</f>
        <v>2.839999999999975</v>
      </c>
      <c r="I341" s="1">
        <f>ABS(testdata4[[#This Row],[low]]-F340)</f>
        <v>0.15999999999996817</v>
      </c>
      <c r="J341" s="1">
        <f>MAX(testdata4[[#This Row],[H-L]:[|L-pC|]])</f>
        <v>2.839999999999975</v>
      </c>
      <c r="K341" s="10">
        <f>(K340*20+testdata4[[#This Row],[TR]])/21</f>
        <v>3.6716226220524018</v>
      </c>
      <c r="L341" s="1">
        <f>testdata4[[#This Row],[close]]+Multiplier*testdata4[[#This Row],[ATR]]</f>
        <v>271.61486786615723</v>
      </c>
      <c r="M341" s="1">
        <f>testdata4[[#This Row],[close]]-Multiplier*testdata4[[#This Row],[ATR]]</f>
        <v>249.58513213384282</v>
      </c>
      <c r="N341" s="1">
        <f>IF(OR(testdata4[[#This Row],[UpperE]]&lt;N340,D340&gt;N340),testdata4[[#This Row],[UpperE]],N340)</f>
        <v>265.37672998423824</v>
      </c>
      <c r="O341" s="1">
        <f>IF(OR(testdata4[[#This Row],[LowerE]]&gt;O340,E340&lt;O340),testdata4[[#This Row],[LowerE]],O340)</f>
        <v>249.58513213384282</v>
      </c>
      <c r="P341" s="7">
        <f>IF(S340=N340,testdata4[[#This Row],[Upper]],testdata4[[#This Row],[Lower]])</f>
        <v>265.37672998423824</v>
      </c>
      <c r="Q341" s="7">
        <f>IF(testdata4[[#This Row],[AtrStop]]=testdata4[[#This Row],[Upper]],testdata4[[#This Row],[Upper]],NA())</f>
        <v>265.37672998423824</v>
      </c>
      <c r="R341" s="7" t="e">
        <f>IF(testdata4[[#This Row],[AtrStop]]=testdata4[[#This Row],[Lower]],testdata4[[#This Row],[Lower]],NA())</f>
        <v>#N/A</v>
      </c>
      <c r="S341" s="19">
        <f>IF(testdata4[[#This Row],[low]]&lt;=testdata4[[#This Row],[STpot]],testdata4[[#This Row],[Upper]],testdata4[[#This Row],[Lower]])</f>
        <v>265.37672998423824</v>
      </c>
      <c r="U341" s="2"/>
      <c r="V341" s="7"/>
      <c r="W341" s="7"/>
      <c r="X341" s="19"/>
      <c r="Y341" t="str">
        <f t="shared" si="5"/>
        <v>ERR</v>
      </c>
    </row>
    <row r="342" spans="1:25" x14ac:dyDescent="0.25">
      <c r="A342" s="5">
        <v>340</v>
      </c>
      <c r="B342" s="2">
        <v>43230</v>
      </c>
      <c r="C342" s="1">
        <v>261.41000000000003</v>
      </c>
      <c r="D342" s="1">
        <v>263.39999999999998</v>
      </c>
      <c r="E342" s="1">
        <v>261.3</v>
      </c>
      <c r="F342" s="1">
        <v>263.04000000000002</v>
      </c>
      <c r="G342" s="1">
        <f>testdata4[[#This Row],[high]]-testdata4[[#This Row],[low]]</f>
        <v>2.0999999999999659</v>
      </c>
      <c r="H342" s="1">
        <f>ABS(testdata4[[#This Row],[high]]-F341)</f>
        <v>2.7999999999999545</v>
      </c>
      <c r="I342" s="1">
        <f>ABS(testdata4[[#This Row],[low]]-F341)</f>
        <v>0.69999999999998863</v>
      </c>
      <c r="J342" s="1">
        <f>MAX(testdata4[[#This Row],[H-L]:[|L-pC|]])</f>
        <v>2.7999999999999545</v>
      </c>
      <c r="K342" s="10">
        <f>(K341*20+testdata4[[#This Row],[TR]])/21</f>
        <v>3.6301167829070473</v>
      </c>
      <c r="L342" s="1">
        <f>testdata4[[#This Row],[close]]+Multiplier*testdata4[[#This Row],[ATR]]</f>
        <v>273.93035034872116</v>
      </c>
      <c r="M342" s="1">
        <f>testdata4[[#This Row],[close]]-Multiplier*testdata4[[#This Row],[ATR]]</f>
        <v>252.14964965127888</v>
      </c>
      <c r="N342" s="1">
        <f>IF(OR(testdata4[[#This Row],[UpperE]]&lt;N341,D341&gt;N341),testdata4[[#This Row],[UpperE]],N341)</f>
        <v>265.37672998423824</v>
      </c>
      <c r="O342" s="1">
        <f>IF(OR(testdata4[[#This Row],[LowerE]]&gt;O341,E341&lt;O341),testdata4[[#This Row],[LowerE]],O341)</f>
        <v>252.14964965127888</v>
      </c>
      <c r="P342" s="7">
        <f>IF(S341=N341,testdata4[[#This Row],[Upper]],testdata4[[#This Row],[Lower]])</f>
        <v>265.37672998423824</v>
      </c>
      <c r="Q342" s="7">
        <f>IF(testdata4[[#This Row],[AtrStop]]=testdata4[[#This Row],[Upper]],testdata4[[#This Row],[Upper]],NA())</f>
        <v>265.37672998423824</v>
      </c>
      <c r="R342" s="7" t="e">
        <f>IF(testdata4[[#This Row],[AtrStop]]=testdata4[[#This Row],[Lower]],testdata4[[#This Row],[Lower]],NA())</f>
        <v>#N/A</v>
      </c>
      <c r="S342" s="19">
        <f>IF(testdata4[[#This Row],[low]]&lt;=testdata4[[#This Row],[STpot]],testdata4[[#This Row],[Upper]],testdata4[[#This Row],[Lower]])</f>
        <v>265.37672998423824</v>
      </c>
      <c r="U342" s="2"/>
      <c r="V342" s="7"/>
      <c r="W342" s="7"/>
      <c r="X342" s="19"/>
      <c r="Y342" t="str">
        <f t="shared" si="5"/>
        <v>ERR</v>
      </c>
    </row>
    <row r="343" spans="1:25" x14ac:dyDescent="0.25">
      <c r="A343" s="5">
        <v>341</v>
      </c>
      <c r="B343" s="2">
        <v>43231</v>
      </c>
      <c r="C343" s="1">
        <v>263.17</v>
      </c>
      <c r="D343" s="1">
        <v>264.13</v>
      </c>
      <c r="E343" s="1">
        <v>262.61</v>
      </c>
      <c r="F343" s="1">
        <v>263.83999999999997</v>
      </c>
      <c r="G343" s="1">
        <f>testdata4[[#This Row],[high]]-testdata4[[#This Row],[low]]</f>
        <v>1.5199999999999818</v>
      </c>
      <c r="H343" s="1">
        <f>ABS(testdata4[[#This Row],[high]]-F342)</f>
        <v>1.089999999999975</v>
      </c>
      <c r="I343" s="1">
        <f>ABS(testdata4[[#This Row],[low]]-F342)</f>
        <v>0.43000000000000682</v>
      </c>
      <c r="J343" s="1">
        <f>MAX(testdata4[[#This Row],[H-L]:[|L-pC|]])</f>
        <v>1.5199999999999818</v>
      </c>
      <c r="K343" s="10">
        <f>(K342*20+testdata4[[#This Row],[TR]])/21</f>
        <v>3.5296350313400442</v>
      </c>
      <c r="L343" s="1">
        <f>testdata4[[#This Row],[close]]+Multiplier*testdata4[[#This Row],[ATR]]</f>
        <v>274.42890509402008</v>
      </c>
      <c r="M343" s="1">
        <f>testdata4[[#This Row],[close]]-Multiplier*testdata4[[#This Row],[ATR]]</f>
        <v>253.25109490597984</v>
      </c>
      <c r="N343" s="1">
        <f>IF(OR(testdata4[[#This Row],[UpperE]]&lt;N342,D342&gt;N342),testdata4[[#This Row],[UpperE]],N342)</f>
        <v>265.37672998423824</v>
      </c>
      <c r="O343" s="1">
        <f>IF(OR(testdata4[[#This Row],[LowerE]]&gt;O342,E342&lt;O342),testdata4[[#This Row],[LowerE]],O342)</f>
        <v>253.25109490597984</v>
      </c>
      <c r="P343" s="7">
        <f>IF(S342=N342,testdata4[[#This Row],[Upper]],testdata4[[#This Row],[Lower]])</f>
        <v>265.37672998423824</v>
      </c>
      <c r="Q343" s="7">
        <f>IF(testdata4[[#This Row],[AtrStop]]=testdata4[[#This Row],[Upper]],testdata4[[#This Row],[Upper]],NA())</f>
        <v>265.37672998423824</v>
      </c>
      <c r="R343" s="7" t="e">
        <f>IF(testdata4[[#This Row],[AtrStop]]=testdata4[[#This Row],[Lower]],testdata4[[#This Row],[Lower]],NA())</f>
        <v>#N/A</v>
      </c>
      <c r="S343" s="19">
        <f>IF(testdata4[[#This Row],[low]]&lt;=testdata4[[#This Row],[STpot]],testdata4[[#This Row],[Upper]],testdata4[[#This Row],[Lower]])</f>
        <v>265.37672998423824</v>
      </c>
      <c r="U343" s="2"/>
      <c r="V343" s="7"/>
      <c r="W343" s="7"/>
      <c r="X343" s="19"/>
      <c r="Y343" t="str">
        <f t="shared" si="5"/>
        <v>ERR</v>
      </c>
    </row>
    <row r="344" spans="1:25" x14ac:dyDescent="0.25">
      <c r="A344" s="5">
        <v>342</v>
      </c>
      <c r="B344" s="2">
        <v>43234</v>
      </c>
      <c r="C344" s="1">
        <v>264.31</v>
      </c>
      <c r="D344" s="1">
        <v>265.02999999999997</v>
      </c>
      <c r="E344" s="1">
        <v>263.37</v>
      </c>
      <c r="F344" s="1">
        <v>263.97000000000003</v>
      </c>
      <c r="G344" s="1">
        <f>testdata4[[#This Row],[high]]-testdata4[[#This Row],[low]]</f>
        <v>1.6599999999999682</v>
      </c>
      <c r="H344" s="1">
        <f>ABS(testdata4[[#This Row],[high]]-F343)</f>
        <v>1.1899999999999977</v>
      </c>
      <c r="I344" s="1">
        <f>ABS(testdata4[[#This Row],[low]]-F343)</f>
        <v>0.46999999999997044</v>
      </c>
      <c r="J344" s="1">
        <f>MAX(testdata4[[#This Row],[H-L]:[|L-pC|]])</f>
        <v>1.6599999999999682</v>
      </c>
      <c r="K344" s="10">
        <f>(K343*20+testdata4[[#This Row],[TR]])/21</f>
        <v>3.4406047917524214</v>
      </c>
      <c r="L344" s="1">
        <f>testdata4[[#This Row],[close]]+Multiplier*testdata4[[#This Row],[ATR]]</f>
        <v>274.29181437525727</v>
      </c>
      <c r="M344" s="1">
        <f>testdata4[[#This Row],[close]]-Multiplier*testdata4[[#This Row],[ATR]]</f>
        <v>253.64818562474275</v>
      </c>
      <c r="N344" s="1">
        <f>IF(OR(testdata4[[#This Row],[UpperE]]&lt;N343,D343&gt;N343),testdata4[[#This Row],[UpperE]],N343)</f>
        <v>265.37672998423824</v>
      </c>
      <c r="O344" s="1">
        <f>IF(OR(testdata4[[#This Row],[LowerE]]&gt;O343,E343&lt;O343),testdata4[[#This Row],[LowerE]],O343)</f>
        <v>253.64818562474275</v>
      </c>
      <c r="P344" s="7">
        <f>IF(S343=N343,testdata4[[#This Row],[Upper]],testdata4[[#This Row],[Lower]])</f>
        <v>265.37672998423824</v>
      </c>
      <c r="Q344" s="7">
        <f>IF(testdata4[[#This Row],[AtrStop]]=testdata4[[#This Row],[Upper]],testdata4[[#This Row],[Upper]],NA())</f>
        <v>265.37672998423824</v>
      </c>
      <c r="R344" s="7" t="e">
        <f>IF(testdata4[[#This Row],[AtrStop]]=testdata4[[#This Row],[Lower]],testdata4[[#This Row],[Lower]],NA())</f>
        <v>#N/A</v>
      </c>
      <c r="S344" s="19">
        <f>IF(testdata4[[#This Row],[low]]&lt;=testdata4[[#This Row],[STpot]],testdata4[[#This Row],[Upper]],testdata4[[#This Row],[Lower]])</f>
        <v>265.37672998423824</v>
      </c>
      <c r="U344" s="2"/>
      <c r="V344" s="7"/>
      <c r="W344" s="7"/>
      <c r="X344" s="19"/>
      <c r="Y344" t="str">
        <f t="shared" si="5"/>
        <v>ERR</v>
      </c>
    </row>
    <row r="345" spans="1:25" x14ac:dyDescent="0.25">
      <c r="A345" s="5">
        <v>343</v>
      </c>
      <c r="B345" s="2">
        <v>43235</v>
      </c>
      <c r="C345" s="1">
        <v>262.62</v>
      </c>
      <c r="D345" s="1">
        <v>262.64</v>
      </c>
      <c r="E345" s="1">
        <v>261.11</v>
      </c>
      <c r="F345" s="1">
        <v>262.14999999999998</v>
      </c>
      <c r="G345" s="1">
        <f>testdata4[[#This Row],[high]]-testdata4[[#This Row],[low]]</f>
        <v>1.5299999999999727</v>
      </c>
      <c r="H345" s="1">
        <f>ABS(testdata4[[#This Row],[high]]-F344)</f>
        <v>1.3300000000000409</v>
      </c>
      <c r="I345" s="1">
        <f>ABS(testdata4[[#This Row],[low]]-F344)</f>
        <v>2.8600000000000136</v>
      </c>
      <c r="J345" s="1">
        <f>MAX(testdata4[[#This Row],[H-L]:[|L-pC|]])</f>
        <v>2.8600000000000136</v>
      </c>
      <c r="K345" s="10">
        <f>(K344*20+testdata4[[#This Row],[TR]])/21</f>
        <v>3.4129569445261163</v>
      </c>
      <c r="L345" s="1">
        <f>testdata4[[#This Row],[close]]+Multiplier*testdata4[[#This Row],[ATR]]</f>
        <v>272.38887083357832</v>
      </c>
      <c r="M345" s="1">
        <f>testdata4[[#This Row],[close]]-Multiplier*testdata4[[#This Row],[ATR]]</f>
        <v>251.91112916642163</v>
      </c>
      <c r="N345" s="1">
        <f>IF(OR(testdata4[[#This Row],[UpperE]]&lt;N344,D344&gt;N344),testdata4[[#This Row],[UpperE]],N344)</f>
        <v>265.37672998423824</v>
      </c>
      <c r="O345" s="1">
        <f>IF(OR(testdata4[[#This Row],[LowerE]]&gt;O344,E344&lt;O344),testdata4[[#This Row],[LowerE]],O344)</f>
        <v>253.64818562474275</v>
      </c>
      <c r="P345" s="7">
        <f>IF(S344=N344,testdata4[[#This Row],[Upper]],testdata4[[#This Row],[Lower]])</f>
        <v>265.37672998423824</v>
      </c>
      <c r="Q345" s="7">
        <f>IF(testdata4[[#This Row],[AtrStop]]=testdata4[[#This Row],[Upper]],testdata4[[#This Row],[Upper]],NA())</f>
        <v>265.37672998423824</v>
      </c>
      <c r="R345" s="7" t="e">
        <f>IF(testdata4[[#This Row],[AtrStop]]=testdata4[[#This Row],[Lower]],testdata4[[#This Row],[Lower]],NA())</f>
        <v>#N/A</v>
      </c>
      <c r="S345" s="19">
        <f>IF(testdata4[[#This Row],[low]]&lt;=testdata4[[#This Row],[STpot]],testdata4[[#This Row],[Upper]],testdata4[[#This Row],[Lower]])</f>
        <v>265.37672998423824</v>
      </c>
      <c r="U345" s="2"/>
      <c r="V345" s="7"/>
      <c r="W345" s="7"/>
      <c r="X345" s="19"/>
      <c r="Y345" t="str">
        <f t="shared" si="5"/>
        <v>ERR</v>
      </c>
    </row>
    <row r="346" spans="1:25" x14ac:dyDescent="0.25">
      <c r="A346" s="5">
        <v>344</v>
      </c>
      <c r="B346" s="2">
        <v>43236</v>
      </c>
      <c r="C346" s="1">
        <v>262.19</v>
      </c>
      <c r="D346" s="1">
        <v>263.75</v>
      </c>
      <c r="E346" s="1">
        <v>262.16000000000003</v>
      </c>
      <c r="F346" s="1">
        <v>263.25</v>
      </c>
      <c r="G346" s="1">
        <f>testdata4[[#This Row],[high]]-testdata4[[#This Row],[low]]</f>
        <v>1.589999999999975</v>
      </c>
      <c r="H346" s="1">
        <f>ABS(testdata4[[#This Row],[high]]-F345)</f>
        <v>1.6000000000000227</v>
      </c>
      <c r="I346" s="1">
        <f>ABS(testdata4[[#This Row],[low]]-F345)</f>
        <v>1.0000000000047748E-2</v>
      </c>
      <c r="J346" s="1">
        <f>MAX(testdata4[[#This Row],[H-L]:[|L-pC|]])</f>
        <v>1.6000000000000227</v>
      </c>
      <c r="K346" s="10">
        <f>(K345*20+testdata4[[#This Row],[TR]])/21</f>
        <v>3.3266256614534448</v>
      </c>
      <c r="L346" s="1">
        <f>testdata4[[#This Row],[close]]+Multiplier*testdata4[[#This Row],[ATR]]</f>
        <v>273.22987698436032</v>
      </c>
      <c r="M346" s="1">
        <f>testdata4[[#This Row],[close]]-Multiplier*testdata4[[#This Row],[ATR]]</f>
        <v>253.27012301563965</v>
      </c>
      <c r="N346" s="1">
        <f>IF(OR(testdata4[[#This Row],[UpperE]]&lt;N345,D345&gt;N345),testdata4[[#This Row],[UpperE]],N345)</f>
        <v>265.37672998423824</v>
      </c>
      <c r="O346" s="1">
        <f>IF(OR(testdata4[[#This Row],[LowerE]]&gt;O345,E345&lt;O345),testdata4[[#This Row],[LowerE]],O345)</f>
        <v>253.64818562474275</v>
      </c>
      <c r="P346" s="7">
        <f>IF(S345=N345,testdata4[[#This Row],[Upper]],testdata4[[#This Row],[Lower]])</f>
        <v>265.37672998423824</v>
      </c>
      <c r="Q346" s="7">
        <f>IF(testdata4[[#This Row],[AtrStop]]=testdata4[[#This Row],[Upper]],testdata4[[#This Row],[Upper]],NA())</f>
        <v>265.37672998423824</v>
      </c>
      <c r="R346" s="7" t="e">
        <f>IF(testdata4[[#This Row],[AtrStop]]=testdata4[[#This Row],[Lower]],testdata4[[#This Row],[Lower]],NA())</f>
        <v>#N/A</v>
      </c>
      <c r="S346" s="19">
        <f>IF(testdata4[[#This Row],[low]]&lt;=testdata4[[#This Row],[STpot]],testdata4[[#This Row],[Upper]],testdata4[[#This Row],[Lower]])</f>
        <v>265.37672998423824</v>
      </c>
      <c r="U346" s="2"/>
      <c r="V346" s="7"/>
      <c r="W346" s="7"/>
      <c r="X346" s="19"/>
      <c r="Y346" t="str">
        <f t="shared" si="5"/>
        <v>ERR</v>
      </c>
    </row>
    <row r="347" spans="1:25" x14ac:dyDescent="0.25">
      <c r="A347" s="5">
        <v>345</v>
      </c>
      <c r="B347" s="2">
        <v>43237</v>
      </c>
      <c r="C347" s="1">
        <v>262.95999999999998</v>
      </c>
      <c r="D347" s="1">
        <v>264.20999999999998</v>
      </c>
      <c r="E347" s="1">
        <v>262.18</v>
      </c>
      <c r="F347" s="1">
        <v>263.02999999999997</v>
      </c>
      <c r="G347" s="1">
        <f>testdata4[[#This Row],[high]]-testdata4[[#This Row],[low]]</f>
        <v>2.0299999999999727</v>
      </c>
      <c r="H347" s="1">
        <f>ABS(testdata4[[#This Row],[high]]-F346)</f>
        <v>0.95999999999997954</v>
      </c>
      <c r="I347" s="1">
        <f>ABS(testdata4[[#This Row],[low]]-F346)</f>
        <v>1.0699999999999932</v>
      </c>
      <c r="J347" s="1">
        <f>MAX(testdata4[[#This Row],[H-L]:[|L-pC|]])</f>
        <v>2.0299999999999727</v>
      </c>
      <c r="K347" s="10">
        <f>(K346*20+testdata4[[#This Row],[TR]])/21</f>
        <v>3.2648815823366126</v>
      </c>
      <c r="L347" s="1">
        <f>testdata4[[#This Row],[close]]+Multiplier*testdata4[[#This Row],[ATR]]</f>
        <v>272.82464474700981</v>
      </c>
      <c r="M347" s="1">
        <f>testdata4[[#This Row],[close]]-Multiplier*testdata4[[#This Row],[ATR]]</f>
        <v>253.23535525299013</v>
      </c>
      <c r="N347" s="1">
        <f>IF(OR(testdata4[[#This Row],[UpperE]]&lt;N346,D346&gt;N346),testdata4[[#This Row],[UpperE]],N346)</f>
        <v>265.37672998423824</v>
      </c>
      <c r="O347" s="1">
        <f>IF(OR(testdata4[[#This Row],[LowerE]]&gt;O346,E346&lt;O346),testdata4[[#This Row],[LowerE]],O346)</f>
        <v>253.64818562474275</v>
      </c>
      <c r="P347" s="7">
        <f>IF(S346=N346,testdata4[[#This Row],[Upper]],testdata4[[#This Row],[Lower]])</f>
        <v>265.37672998423824</v>
      </c>
      <c r="Q347" s="7">
        <f>IF(testdata4[[#This Row],[AtrStop]]=testdata4[[#This Row],[Upper]],testdata4[[#This Row],[Upper]],NA())</f>
        <v>265.37672998423824</v>
      </c>
      <c r="R347" s="7" t="e">
        <f>IF(testdata4[[#This Row],[AtrStop]]=testdata4[[#This Row],[Lower]],testdata4[[#This Row],[Lower]],NA())</f>
        <v>#N/A</v>
      </c>
      <c r="S347" s="19">
        <f>IF(testdata4[[#This Row],[low]]&lt;=testdata4[[#This Row],[STpot]],testdata4[[#This Row],[Upper]],testdata4[[#This Row],[Lower]])</f>
        <v>265.37672998423824</v>
      </c>
      <c r="U347" s="2"/>
      <c r="V347" s="7"/>
      <c r="W347" s="7"/>
      <c r="X347" s="19"/>
      <c r="Y347" t="str">
        <f t="shared" si="5"/>
        <v>ERR</v>
      </c>
    </row>
    <row r="348" spans="1:25" x14ac:dyDescent="0.25">
      <c r="A348" s="5">
        <v>346</v>
      </c>
      <c r="B348" s="2">
        <v>43238</v>
      </c>
      <c r="C348" s="1">
        <v>262.64999999999998</v>
      </c>
      <c r="D348" s="1">
        <v>263.05</v>
      </c>
      <c r="E348" s="1">
        <v>261.98</v>
      </c>
      <c r="F348" s="1">
        <v>262.37</v>
      </c>
      <c r="G348" s="1">
        <f>testdata4[[#This Row],[high]]-testdata4[[#This Row],[low]]</f>
        <v>1.0699999999999932</v>
      </c>
      <c r="H348" s="1">
        <f>ABS(testdata4[[#This Row],[high]]-F347)</f>
        <v>2.0000000000038654E-2</v>
      </c>
      <c r="I348" s="1">
        <f>ABS(testdata4[[#This Row],[low]]-F347)</f>
        <v>1.0499999999999545</v>
      </c>
      <c r="J348" s="1">
        <f>MAX(testdata4[[#This Row],[H-L]:[|L-pC|]])</f>
        <v>1.0699999999999932</v>
      </c>
      <c r="K348" s="10">
        <f>(K347*20+testdata4[[#This Row],[TR]])/21</f>
        <v>3.1603634117491546</v>
      </c>
      <c r="L348" s="1">
        <f>testdata4[[#This Row],[close]]+Multiplier*testdata4[[#This Row],[ATR]]</f>
        <v>271.85109023524745</v>
      </c>
      <c r="M348" s="1">
        <f>testdata4[[#This Row],[close]]-Multiplier*testdata4[[#This Row],[ATR]]</f>
        <v>252.88890976475255</v>
      </c>
      <c r="N348" s="1">
        <f>IF(OR(testdata4[[#This Row],[UpperE]]&lt;N347,D347&gt;N347),testdata4[[#This Row],[UpperE]],N347)</f>
        <v>265.37672998423824</v>
      </c>
      <c r="O348" s="1">
        <f>IF(OR(testdata4[[#This Row],[LowerE]]&gt;O347,E347&lt;O347),testdata4[[#This Row],[LowerE]],O347)</f>
        <v>253.64818562474275</v>
      </c>
      <c r="P348" s="7">
        <f>IF(S347=N347,testdata4[[#This Row],[Upper]],testdata4[[#This Row],[Lower]])</f>
        <v>265.37672998423824</v>
      </c>
      <c r="Q348" s="7">
        <f>IF(testdata4[[#This Row],[AtrStop]]=testdata4[[#This Row],[Upper]],testdata4[[#This Row],[Upper]],NA())</f>
        <v>265.37672998423824</v>
      </c>
      <c r="R348" s="7" t="e">
        <f>IF(testdata4[[#This Row],[AtrStop]]=testdata4[[#This Row],[Lower]],testdata4[[#This Row],[Lower]],NA())</f>
        <v>#N/A</v>
      </c>
      <c r="S348" s="19">
        <f>IF(testdata4[[#This Row],[low]]&lt;=testdata4[[#This Row],[STpot]],testdata4[[#This Row],[Upper]],testdata4[[#This Row],[Lower]])</f>
        <v>265.37672998423824</v>
      </c>
      <c r="U348" s="2"/>
      <c r="V348" s="7"/>
      <c r="W348" s="7"/>
      <c r="X348" s="19"/>
      <c r="Y348" t="str">
        <f t="shared" si="5"/>
        <v>ERR</v>
      </c>
    </row>
    <row r="349" spans="1:25" x14ac:dyDescent="0.25">
      <c r="A349" s="5">
        <v>347</v>
      </c>
      <c r="B349" s="2">
        <v>43241</v>
      </c>
      <c r="C349" s="1">
        <v>264</v>
      </c>
      <c r="D349" s="1">
        <v>264.93</v>
      </c>
      <c r="E349" s="1">
        <v>262.39</v>
      </c>
      <c r="F349" s="1">
        <v>264.33999999999997</v>
      </c>
      <c r="G349" s="1">
        <f>testdata4[[#This Row],[high]]-testdata4[[#This Row],[low]]</f>
        <v>2.5400000000000205</v>
      </c>
      <c r="H349" s="1">
        <f>ABS(testdata4[[#This Row],[high]]-F348)</f>
        <v>2.5600000000000023</v>
      </c>
      <c r="I349" s="1">
        <f>ABS(testdata4[[#This Row],[low]]-F348)</f>
        <v>1.999999999998181E-2</v>
      </c>
      <c r="J349" s="1">
        <f>MAX(testdata4[[#This Row],[H-L]:[|L-pC|]])</f>
        <v>2.5600000000000023</v>
      </c>
      <c r="K349" s="10">
        <f>(K348*20+testdata4[[#This Row],[TR]])/21</f>
        <v>3.1317746778563378</v>
      </c>
      <c r="L349" s="1">
        <f>testdata4[[#This Row],[close]]+Multiplier*testdata4[[#This Row],[ATR]]</f>
        <v>273.73532403356899</v>
      </c>
      <c r="M349" s="1">
        <f>testdata4[[#This Row],[close]]-Multiplier*testdata4[[#This Row],[ATR]]</f>
        <v>254.94467596643096</v>
      </c>
      <c r="N349" s="1">
        <f>IF(OR(testdata4[[#This Row],[UpperE]]&lt;N348,D348&gt;N348),testdata4[[#This Row],[UpperE]],N348)</f>
        <v>265.37672998423824</v>
      </c>
      <c r="O349" s="1">
        <f>IF(OR(testdata4[[#This Row],[LowerE]]&gt;O348,E348&lt;O348),testdata4[[#This Row],[LowerE]],O348)</f>
        <v>254.94467596643096</v>
      </c>
      <c r="P349" s="7">
        <f>IF(S348=N348,testdata4[[#This Row],[Upper]],testdata4[[#This Row],[Lower]])</f>
        <v>265.37672998423824</v>
      </c>
      <c r="Q349" s="7">
        <f>IF(testdata4[[#This Row],[AtrStop]]=testdata4[[#This Row],[Upper]],testdata4[[#This Row],[Upper]],NA())</f>
        <v>265.37672998423824</v>
      </c>
      <c r="R349" s="7" t="e">
        <f>IF(testdata4[[#This Row],[AtrStop]]=testdata4[[#This Row],[Lower]],testdata4[[#This Row],[Lower]],NA())</f>
        <v>#N/A</v>
      </c>
      <c r="S349" s="19">
        <f>IF(testdata4[[#This Row],[low]]&lt;=testdata4[[#This Row],[STpot]],testdata4[[#This Row],[Upper]],testdata4[[#This Row],[Lower]])</f>
        <v>265.37672998423824</v>
      </c>
      <c r="U349" s="2"/>
      <c r="V349" s="7"/>
      <c r="W349" s="7"/>
      <c r="X349" s="19"/>
      <c r="Y349" t="str">
        <f t="shared" si="5"/>
        <v>ERR</v>
      </c>
    </row>
    <row r="350" spans="1:25" x14ac:dyDescent="0.25">
      <c r="A350" s="5">
        <v>348</v>
      </c>
      <c r="B350" s="2">
        <v>43242</v>
      </c>
      <c r="C350" s="1">
        <v>264.91000000000003</v>
      </c>
      <c r="D350" s="1">
        <v>265.2</v>
      </c>
      <c r="E350" s="1">
        <v>263.25</v>
      </c>
      <c r="F350" s="1">
        <v>263.61</v>
      </c>
      <c r="G350" s="1">
        <f>testdata4[[#This Row],[high]]-testdata4[[#This Row],[low]]</f>
        <v>1.9499999999999886</v>
      </c>
      <c r="H350" s="1">
        <f>ABS(testdata4[[#This Row],[high]]-F349)</f>
        <v>0.86000000000001364</v>
      </c>
      <c r="I350" s="1">
        <f>ABS(testdata4[[#This Row],[low]]-F349)</f>
        <v>1.089999999999975</v>
      </c>
      <c r="J350" s="1">
        <f>MAX(testdata4[[#This Row],[H-L]:[|L-pC|]])</f>
        <v>1.9499999999999886</v>
      </c>
      <c r="K350" s="10">
        <f>(K349*20+testdata4[[#This Row],[TR]])/21</f>
        <v>3.0754996931965115</v>
      </c>
      <c r="L350" s="1">
        <f>testdata4[[#This Row],[close]]+Multiplier*testdata4[[#This Row],[ATR]]</f>
        <v>272.83649907958954</v>
      </c>
      <c r="M350" s="1">
        <f>testdata4[[#This Row],[close]]-Multiplier*testdata4[[#This Row],[ATR]]</f>
        <v>254.38350092041048</v>
      </c>
      <c r="N350" s="1">
        <f>IF(OR(testdata4[[#This Row],[UpperE]]&lt;N349,D349&gt;N349),testdata4[[#This Row],[UpperE]],N349)</f>
        <v>265.37672998423824</v>
      </c>
      <c r="O350" s="1">
        <f>IF(OR(testdata4[[#This Row],[LowerE]]&gt;O349,E349&lt;O349),testdata4[[#This Row],[LowerE]],O349)</f>
        <v>254.94467596643096</v>
      </c>
      <c r="P350" s="7">
        <f>IF(S349=N349,testdata4[[#This Row],[Upper]],testdata4[[#This Row],[Lower]])</f>
        <v>265.37672998423824</v>
      </c>
      <c r="Q350" s="7">
        <f>IF(testdata4[[#This Row],[AtrStop]]=testdata4[[#This Row],[Upper]],testdata4[[#This Row],[Upper]],NA())</f>
        <v>265.37672998423824</v>
      </c>
      <c r="R350" s="7" t="e">
        <f>IF(testdata4[[#This Row],[AtrStop]]=testdata4[[#This Row],[Lower]],testdata4[[#This Row],[Lower]],NA())</f>
        <v>#N/A</v>
      </c>
      <c r="S350" s="19">
        <f>IF(testdata4[[#This Row],[low]]&lt;=testdata4[[#This Row],[STpot]],testdata4[[#This Row],[Upper]],testdata4[[#This Row],[Lower]])</f>
        <v>265.37672998423824</v>
      </c>
      <c r="U350" s="2"/>
      <c r="V350" s="7"/>
      <c r="W350" s="7"/>
      <c r="X350" s="19"/>
      <c r="Y350" t="str">
        <f t="shared" si="5"/>
        <v>ERR</v>
      </c>
    </row>
    <row r="351" spans="1:25" x14ac:dyDescent="0.25">
      <c r="A351" s="5">
        <v>349</v>
      </c>
      <c r="B351" s="2">
        <v>43243</v>
      </c>
      <c r="C351" s="1">
        <v>262.22000000000003</v>
      </c>
      <c r="D351" s="1">
        <v>264.36</v>
      </c>
      <c r="E351" s="1">
        <v>262.04000000000002</v>
      </c>
      <c r="F351" s="1">
        <v>264.33</v>
      </c>
      <c r="G351" s="1">
        <f>testdata4[[#This Row],[high]]-testdata4[[#This Row],[low]]</f>
        <v>2.3199999999999932</v>
      </c>
      <c r="H351" s="1">
        <f>ABS(testdata4[[#This Row],[high]]-F350)</f>
        <v>0.75</v>
      </c>
      <c r="I351" s="1">
        <f>ABS(testdata4[[#This Row],[low]]-F350)</f>
        <v>1.5699999999999932</v>
      </c>
      <c r="J351" s="1">
        <f>MAX(testdata4[[#This Row],[H-L]:[|L-pC|]])</f>
        <v>2.3199999999999932</v>
      </c>
      <c r="K351" s="10">
        <f>(K350*20+testdata4[[#This Row],[TR]])/21</f>
        <v>3.0395235173300108</v>
      </c>
      <c r="L351" s="1">
        <f>testdata4[[#This Row],[close]]+Multiplier*testdata4[[#This Row],[ATR]]</f>
        <v>273.44857055199003</v>
      </c>
      <c r="M351" s="1">
        <f>testdata4[[#This Row],[close]]-Multiplier*testdata4[[#This Row],[ATR]]</f>
        <v>255.21142944800994</v>
      </c>
      <c r="N351" s="1">
        <f>IF(OR(testdata4[[#This Row],[UpperE]]&lt;N350,D350&gt;N350),testdata4[[#This Row],[UpperE]],N350)</f>
        <v>265.37672998423824</v>
      </c>
      <c r="O351" s="1">
        <f>IF(OR(testdata4[[#This Row],[LowerE]]&gt;O350,E350&lt;O350),testdata4[[#This Row],[LowerE]],O350)</f>
        <v>255.21142944800994</v>
      </c>
      <c r="P351" s="7">
        <f>IF(S350=N350,testdata4[[#This Row],[Upper]],testdata4[[#This Row],[Lower]])</f>
        <v>265.37672998423824</v>
      </c>
      <c r="Q351" s="7">
        <f>IF(testdata4[[#This Row],[AtrStop]]=testdata4[[#This Row],[Upper]],testdata4[[#This Row],[Upper]],NA())</f>
        <v>265.37672998423824</v>
      </c>
      <c r="R351" s="7" t="e">
        <f>IF(testdata4[[#This Row],[AtrStop]]=testdata4[[#This Row],[Lower]],testdata4[[#This Row],[Lower]],NA())</f>
        <v>#N/A</v>
      </c>
      <c r="S351" s="19">
        <f>IF(testdata4[[#This Row],[low]]&lt;=testdata4[[#This Row],[STpot]],testdata4[[#This Row],[Upper]],testdata4[[#This Row],[Lower]])</f>
        <v>265.37672998423824</v>
      </c>
      <c r="U351" s="2"/>
      <c r="V351" s="7"/>
      <c r="W351" s="7"/>
      <c r="X351" s="19"/>
      <c r="Y351" t="str">
        <f t="shared" si="5"/>
        <v>ERR</v>
      </c>
    </row>
    <row r="352" spans="1:25" x14ac:dyDescent="0.25">
      <c r="A352" s="5">
        <v>350</v>
      </c>
      <c r="B352" s="2">
        <v>43244</v>
      </c>
      <c r="C352" s="1">
        <v>263.89999999999998</v>
      </c>
      <c r="D352" s="1">
        <v>264.2</v>
      </c>
      <c r="E352" s="1">
        <v>261.83999999999997</v>
      </c>
      <c r="F352" s="1">
        <v>263.79000000000002</v>
      </c>
      <c r="G352" s="1">
        <f>testdata4[[#This Row],[high]]-testdata4[[#This Row],[low]]</f>
        <v>2.3600000000000136</v>
      </c>
      <c r="H352" s="1">
        <f>ABS(testdata4[[#This Row],[high]]-F351)</f>
        <v>0.12999999999999545</v>
      </c>
      <c r="I352" s="1">
        <f>ABS(testdata4[[#This Row],[low]]-F351)</f>
        <v>2.4900000000000091</v>
      </c>
      <c r="J352" s="1">
        <f>MAX(testdata4[[#This Row],[H-L]:[|L-pC|]])</f>
        <v>2.4900000000000091</v>
      </c>
      <c r="K352" s="10">
        <f>(K351*20+testdata4[[#This Row],[TR]])/21</f>
        <v>3.013355730790487</v>
      </c>
      <c r="L352" s="1">
        <f>testdata4[[#This Row],[close]]+Multiplier*testdata4[[#This Row],[ATR]]</f>
        <v>272.83006719237147</v>
      </c>
      <c r="M352" s="1">
        <f>testdata4[[#This Row],[close]]-Multiplier*testdata4[[#This Row],[ATR]]</f>
        <v>254.74993280762857</v>
      </c>
      <c r="N352" s="1">
        <f>IF(OR(testdata4[[#This Row],[UpperE]]&lt;N351,D351&gt;N351),testdata4[[#This Row],[UpperE]],N351)</f>
        <v>265.37672998423824</v>
      </c>
      <c r="O352" s="1">
        <f>IF(OR(testdata4[[#This Row],[LowerE]]&gt;O351,E351&lt;O351),testdata4[[#This Row],[LowerE]],O351)</f>
        <v>255.21142944800994</v>
      </c>
      <c r="P352" s="7">
        <f>IF(S351=N351,testdata4[[#This Row],[Upper]],testdata4[[#This Row],[Lower]])</f>
        <v>265.37672998423824</v>
      </c>
      <c r="Q352" s="7">
        <f>IF(testdata4[[#This Row],[AtrStop]]=testdata4[[#This Row],[Upper]],testdata4[[#This Row],[Upper]],NA())</f>
        <v>265.37672998423824</v>
      </c>
      <c r="R352" s="7" t="e">
        <f>IF(testdata4[[#This Row],[AtrStop]]=testdata4[[#This Row],[Lower]],testdata4[[#This Row],[Lower]],NA())</f>
        <v>#N/A</v>
      </c>
      <c r="S352" s="19">
        <f>IF(testdata4[[#This Row],[low]]&lt;=testdata4[[#This Row],[STpot]],testdata4[[#This Row],[Upper]],testdata4[[#This Row],[Lower]])</f>
        <v>265.37672998423824</v>
      </c>
      <c r="U352" s="2"/>
      <c r="V352" s="7"/>
      <c r="W352" s="7"/>
      <c r="X352" s="19"/>
      <c r="Y352" t="str">
        <f t="shared" si="5"/>
        <v>ERR</v>
      </c>
    </row>
    <row r="353" spans="1:25" x14ac:dyDescent="0.25">
      <c r="A353" s="5">
        <v>351</v>
      </c>
      <c r="B353" s="2">
        <v>43245</v>
      </c>
      <c r="C353" s="1">
        <v>263.16000000000003</v>
      </c>
      <c r="D353" s="1">
        <v>263.85000000000002</v>
      </c>
      <c r="E353" s="1">
        <v>262.61</v>
      </c>
      <c r="F353" s="1">
        <v>263.16000000000003</v>
      </c>
      <c r="G353" s="1">
        <f>testdata4[[#This Row],[high]]-testdata4[[#This Row],[low]]</f>
        <v>1.2400000000000091</v>
      </c>
      <c r="H353" s="1">
        <f>ABS(testdata4[[#This Row],[high]]-F352)</f>
        <v>6.0000000000002274E-2</v>
      </c>
      <c r="I353" s="1">
        <f>ABS(testdata4[[#This Row],[low]]-F352)</f>
        <v>1.1800000000000068</v>
      </c>
      <c r="J353" s="1">
        <f>MAX(testdata4[[#This Row],[H-L]:[|L-pC|]])</f>
        <v>1.2400000000000091</v>
      </c>
      <c r="K353" s="10">
        <f>(K352*20+testdata4[[#This Row],[TR]])/21</f>
        <v>2.9289102198004642</v>
      </c>
      <c r="L353" s="1">
        <f>testdata4[[#This Row],[close]]+Multiplier*testdata4[[#This Row],[ATR]]</f>
        <v>271.9467306594014</v>
      </c>
      <c r="M353" s="1">
        <f>testdata4[[#This Row],[close]]-Multiplier*testdata4[[#This Row],[ATR]]</f>
        <v>254.37326934059863</v>
      </c>
      <c r="N353" s="1">
        <f>IF(OR(testdata4[[#This Row],[UpperE]]&lt;N352,D352&gt;N352),testdata4[[#This Row],[UpperE]],N352)</f>
        <v>265.37672998423824</v>
      </c>
      <c r="O353" s="1">
        <f>IF(OR(testdata4[[#This Row],[LowerE]]&gt;O352,E352&lt;O352),testdata4[[#This Row],[LowerE]],O352)</f>
        <v>255.21142944800994</v>
      </c>
      <c r="P353" s="7">
        <f>IF(S352=N352,testdata4[[#This Row],[Upper]],testdata4[[#This Row],[Lower]])</f>
        <v>265.37672998423824</v>
      </c>
      <c r="Q353" s="7">
        <f>IF(testdata4[[#This Row],[AtrStop]]=testdata4[[#This Row],[Upper]],testdata4[[#This Row],[Upper]],NA())</f>
        <v>265.37672998423824</v>
      </c>
      <c r="R353" s="7" t="e">
        <f>IF(testdata4[[#This Row],[AtrStop]]=testdata4[[#This Row],[Lower]],testdata4[[#This Row],[Lower]],NA())</f>
        <v>#N/A</v>
      </c>
      <c r="S353" s="19">
        <f>IF(testdata4[[#This Row],[low]]&lt;=testdata4[[#This Row],[STpot]],testdata4[[#This Row],[Upper]],testdata4[[#This Row],[Lower]])</f>
        <v>265.37672998423824</v>
      </c>
      <c r="U353" s="2"/>
      <c r="V353" s="7"/>
      <c r="W353" s="7"/>
      <c r="X353" s="19"/>
      <c r="Y353" t="str">
        <f t="shared" si="5"/>
        <v>ERR</v>
      </c>
    </row>
    <row r="354" spans="1:25" x14ac:dyDescent="0.25">
      <c r="A354" s="5">
        <v>352</v>
      </c>
      <c r="B354" s="2">
        <v>43249</v>
      </c>
      <c r="C354" s="1">
        <v>261.39</v>
      </c>
      <c r="D354" s="1">
        <v>262.22000000000003</v>
      </c>
      <c r="E354" s="1">
        <v>258.92</v>
      </c>
      <c r="F354" s="1">
        <v>260.14</v>
      </c>
      <c r="G354" s="1">
        <f>testdata4[[#This Row],[high]]-testdata4[[#This Row],[low]]</f>
        <v>3.3000000000000114</v>
      </c>
      <c r="H354" s="1">
        <f>ABS(testdata4[[#This Row],[high]]-F353)</f>
        <v>0.93999999999999773</v>
      </c>
      <c r="I354" s="1">
        <f>ABS(testdata4[[#This Row],[low]]-F353)</f>
        <v>4.2400000000000091</v>
      </c>
      <c r="J354" s="1">
        <f>MAX(testdata4[[#This Row],[H-L]:[|L-pC|]])</f>
        <v>4.2400000000000091</v>
      </c>
      <c r="K354" s="10">
        <f>(K353*20+testdata4[[#This Row],[TR]])/21</f>
        <v>2.9913430664766332</v>
      </c>
      <c r="L354" s="1">
        <f>testdata4[[#This Row],[close]]+Multiplier*testdata4[[#This Row],[ATR]]</f>
        <v>269.11402919942987</v>
      </c>
      <c r="M354" s="1">
        <f>testdata4[[#This Row],[close]]-Multiplier*testdata4[[#This Row],[ATR]]</f>
        <v>251.16597080057008</v>
      </c>
      <c r="N354" s="1">
        <f>IF(OR(testdata4[[#This Row],[UpperE]]&lt;N353,D353&gt;N353),testdata4[[#This Row],[UpperE]],N353)</f>
        <v>265.37672998423824</v>
      </c>
      <c r="O354" s="1">
        <f>IF(OR(testdata4[[#This Row],[LowerE]]&gt;O353,E353&lt;O353),testdata4[[#This Row],[LowerE]],O353)</f>
        <v>255.21142944800994</v>
      </c>
      <c r="P354" s="7">
        <f>IF(S353=N353,testdata4[[#This Row],[Upper]],testdata4[[#This Row],[Lower]])</f>
        <v>265.37672998423824</v>
      </c>
      <c r="Q354" s="7">
        <f>IF(testdata4[[#This Row],[AtrStop]]=testdata4[[#This Row],[Upper]],testdata4[[#This Row],[Upper]],NA())</f>
        <v>265.37672998423824</v>
      </c>
      <c r="R354" s="7" t="e">
        <f>IF(testdata4[[#This Row],[AtrStop]]=testdata4[[#This Row],[Lower]],testdata4[[#This Row],[Lower]],NA())</f>
        <v>#N/A</v>
      </c>
      <c r="S354" s="19">
        <f>IF(testdata4[[#This Row],[low]]&lt;=testdata4[[#This Row],[STpot]],testdata4[[#This Row],[Upper]],testdata4[[#This Row],[Lower]])</f>
        <v>265.37672998423824</v>
      </c>
      <c r="U354" s="2"/>
      <c r="V354" s="7"/>
      <c r="W354" s="7"/>
      <c r="X354" s="19"/>
      <c r="Y354" t="str">
        <f t="shared" si="5"/>
        <v>ERR</v>
      </c>
    </row>
    <row r="355" spans="1:25" x14ac:dyDescent="0.25">
      <c r="A355" s="5">
        <v>353</v>
      </c>
      <c r="B355" s="2">
        <v>43250</v>
      </c>
      <c r="C355" s="1">
        <v>261.57</v>
      </c>
      <c r="D355" s="1">
        <v>264.08999999999997</v>
      </c>
      <c r="E355" s="1">
        <v>261.49</v>
      </c>
      <c r="F355" s="1">
        <v>263.61</v>
      </c>
      <c r="G355" s="1">
        <f>testdata4[[#This Row],[high]]-testdata4[[#This Row],[low]]</f>
        <v>2.5999999999999659</v>
      </c>
      <c r="H355" s="1">
        <f>ABS(testdata4[[#This Row],[high]]-F354)</f>
        <v>3.9499999999999886</v>
      </c>
      <c r="I355" s="1">
        <f>ABS(testdata4[[#This Row],[low]]-F354)</f>
        <v>1.3500000000000227</v>
      </c>
      <c r="J355" s="1">
        <f>MAX(testdata4[[#This Row],[H-L]:[|L-pC|]])</f>
        <v>3.9499999999999886</v>
      </c>
      <c r="K355" s="10">
        <f>(K354*20+testdata4[[#This Row],[TR]])/21</f>
        <v>3.0369933966444118</v>
      </c>
      <c r="L355" s="1">
        <f>testdata4[[#This Row],[close]]+Multiplier*testdata4[[#This Row],[ATR]]</f>
        <v>272.72098018993324</v>
      </c>
      <c r="M355" s="1">
        <f>testdata4[[#This Row],[close]]-Multiplier*testdata4[[#This Row],[ATR]]</f>
        <v>254.49901981006678</v>
      </c>
      <c r="N355" s="1">
        <f>IF(OR(testdata4[[#This Row],[UpperE]]&lt;N354,D354&gt;N354),testdata4[[#This Row],[UpperE]],N354)</f>
        <v>265.37672998423824</v>
      </c>
      <c r="O355" s="1">
        <f>IF(OR(testdata4[[#This Row],[LowerE]]&gt;O354,E354&lt;O354),testdata4[[#This Row],[LowerE]],O354)</f>
        <v>255.21142944800994</v>
      </c>
      <c r="P355" s="7">
        <f>IF(S354=N354,testdata4[[#This Row],[Upper]],testdata4[[#This Row],[Lower]])</f>
        <v>265.37672998423824</v>
      </c>
      <c r="Q355" s="7">
        <f>IF(testdata4[[#This Row],[AtrStop]]=testdata4[[#This Row],[Upper]],testdata4[[#This Row],[Upper]],NA())</f>
        <v>265.37672998423824</v>
      </c>
      <c r="R355" s="7" t="e">
        <f>IF(testdata4[[#This Row],[AtrStop]]=testdata4[[#This Row],[Lower]],testdata4[[#This Row],[Lower]],NA())</f>
        <v>#N/A</v>
      </c>
      <c r="S355" s="19">
        <f>IF(testdata4[[#This Row],[low]]&lt;=testdata4[[#This Row],[STpot]],testdata4[[#This Row],[Upper]],testdata4[[#This Row],[Lower]])</f>
        <v>265.37672998423824</v>
      </c>
      <c r="U355" s="2"/>
      <c r="V355" s="7"/>
      <c r="W355" s="7"/>
      <c r="X355" s="19"/>
      <c r="Y355" t="str">
        <f t="shared" si="5"/>
        <v>ERR</v>
      </c>
    </row>
    <row r="356" spans="1:25" x14ac:dyDescent="0.25">
      <c r="A356" s="5">
        <v>354</v>
      </c>
      <c r="B356" s="2">
        <v>43251</v>
      </c>
      <c r="C356" s="1">
        <v>263.16000000000003</v>
      </c>
      <c r="D356" s="1">
        <v>263.49</v>
      </c>
      <c r="E356" s="1">
        <v>261.33</v>
      </c>
      <c r="F356" s="1">
        <v>261.99</v>
      </c>
      <c r="G356" s="1">
        <f>testdata4[[#This Row],[high]]-testdata4[[#This Row],[low]]</f>
        <v>2.160000000000025</v>
      </c>
      <c r="H356" s="1">
        <f>ABS(testdata4[[#This Row],[high]]-F355)</f>
        <v>0.12000000000000455</v>
      </c>
      <c r="I356" s="1">
        <f>ABS(testdata4[[#This Row],[low]]-F355)</f>
        <v>2.2800000000000296</v>
      </c>
      <c r="J356" s="1">
        <f>MAX(testdata4[[#This Row],[H-L]:[|L-pC|]])</f>
        <v>2.2800000000000296</v>
      </c>
      <c r="K356" s="10">
        <f>(K355*20+testdata4[[#This Row],[TR]])/21</f>
        <v>3.0009460920422986</v>
      </c>
      <c r="L356" s="1">
        <f>testdata4[[#This Row],[close]]+Multiplier*testdata4[[#This Row],[ATR]]</f>
        <v>270.99283827612692</v>
      </c>
      <c r="M356" s="1">
        <f>testdata4[[#This Row],[close]]-Multiplier*testdata4[[#This Row],[ATR]]</f>
        <v>252.9871617238731</v>
      </c>
      <c r="N356" s="1">
        <f>IF(OR(testdata4[[#This Row],[UpperE]]&lt;N355,D355&gt;N355),testdata4[[#This Row],[UpperE]],N355)</f>
        <v>265.37672998423824</v>
      </c>
      <c r="O356" s="1">
        <f>IF(OR(testdata4[[#This Row],[LowerE]]&gt;O355,E355&lt;O355),testdata4[[#This Row],[LowerE]],O355)</f>
        <v>255.21142944800994</v>
      </c>
      <c r="P356" s="7">
        <f>IF(S355=N355,testdata4[[#This Row],[Upper]],testdata4[[#This Row],[Lower]])</f>
        <v>265.37672998423824</v>
      </c>
      <c r="Q356" s="7">
        <f>IF(testdata4[[#This Row],[AtrStop]]=testdata4[[#This Row],[Upper]],testdata4[[#This Row],[Upper]],NA())</f>
        <v>265.37672998423824</v>
      </c>
      <c r="R356" s="7" t="e">
        <f>IF(testdata4[[#This Row],[AtrStop]]=testdata4[[#This Row],[Lower]],testdata4[[#This Row],[Lower]],NA())</f>
        <v>#N/A</v>
      </c>
      <c r="S356" s="19">
        <f>IF(testdata4[[#This Row],[low]]&lt;=testdata4[[#This Row],[STpot]],testdata4[[#This Row],[Upper]],testdata4[[#This Row],[Lower]])</f>
        <v>265.37672998423824</v>
      </c>
      <c r="U356" s="2"/>
      <c r="V356" s="7"/>
      <c r="W356" s="7"/>
      <c r="X356" s="19"/>
      <c r="Y356" t="str">
        <f t="shared" si="5"/>
        <v>ERR</v>
      </c>
    </row>
    <row r="357" spans="1:25" x14ac:dyDescent="0.25">
      <c r="A357" s="5">
        <v>355</v>
      </c>
      <c r="B357" s="2">
        <v>43252</v>
      </c>
      <c r="C357" s="1">
        <v>263.42</v>
      </c>
      <c r="D357" s="1">
        <v>264.89999999999998</v>
      </c>
      <c r="E357" s="1">
        <v>263.33999999999997</v>
      </c>
      <c r="F357" s="1">
        <v>264.57</v>
      </c>
      <c r="G357" s="1">
        <f>testdata4[[#This Row],[high]]-testdata4[[#This Row],[low]]</f>
        <v>1.5600000000000023</v>
      </c>
      <c r="H357" s="1">
        <f>ABS(testdata4[[#This Row],[high]]-F356)</f>
        <v>2.9099999999999682</v>
      </c>
      <c r="I357" s="1">
        <f>ABS(testdata4[[#This Row],[low]]-F356)</f>
        <v>1.3499999999999659</v>
      </c>
      <c r="J357" s="1">
        <f>MAX(testdata4[[#This Row],[H-L]:[|L-pC|]])</f>
        <v>2.9099999999999682</v>
      </c>
      <c r="K357" s="10">
        <f>(K356*20+testdata4[[#This Row],[TR]])/21</f>
        <v>2.9966153257545685</v>
      </c>
      <c r="L357" s="1">
        <f>testdata4[[#This Row],[close]]+Multiplier*testdata4[[#This Row],[ATR]]</f>
        <v>273.55984597726371</v>
      </c>
      <c r="M357" s="1">
        <f>testdata4[[#This Row],[close]]-Multiplier*testdata4[[#This Row],[ATR]]</f>
        <v>255.58015402273628</v>
      </c>
      <c r="N357" s="1">
        <f>IF(OR(testdata4[[#This Row],[UpperE]]&lt;N356,D356&gt;N356),testdata4[[#This Row],[UpperE]],N356)</f>
        <v>265.37672998423824</v>
      </c>
      <c r="O357" s="1">
        <f>IF(OR(testdata4[[#This Row],[LowerE]]&gt;O356,E356&lt;O356),testdata4[[#This Row],[LowerE]],O356)</f>
        <v>255.58015402273628</v>
      </c>
      <c r="P357" s="7">
        <f>IF(S356=N356,testdata4[[#This Row],[Upper]],testdata4[[#This Row],[Lower]])</f>
        <v>265.37672998423824</v>
      </c>
      <c r="Q357" s="7">
        <f>IF(testdata4[[#This Row],[AtrStop]]=testdata4[[#This Row],[Upper]],testdata4[[#This Row],[Upper]],NA())</f>
        <v>265.37672998423824</v>
      </c>
      <c r="R357" s="7" t="e">
        <f>IF(testdata4[[#This Row],[AtrStop]]=testdata4[[#This Row],[Lower]],testdata4[[#This Row],[Lower]],NA())</f>
        <v>#N/A</v>
      </c>
      <c r="S357" s="19">
        <f>IF(testdata4[[#This Row],[low]]&lt;=testdata4[[#This Row],[STpot]],testdata4[[#This Row],[Upper]],testdata4[[#This Row],[Lower]])</f>
        <v>265.37672998423824</v>
      </c>
      <c r="U357" s="2"/>
      <c r="V357" s="7"/>
      <c r="W357" s="7"/>
      <c r="X357" s="19"/>
      <c r="Y357" t="str">
        <f t="shared" si="5"/>
        <v>ERR</v>
      </c>
    </row>
    <row r="358" spans="1:25" x14ac:dyDescent="0.25">
      <c r="A358" s="5">
        <v>356</v>
      </c>
      <c r="B358" s="2">
        <v>43255</v>
      </c>
      <c r="C358" s="1">
        <v>265.47000000000003</v>
      </c>
      <c r="D358" s="1">
        <v>266.10000000000002</v>
      </c>
      <c r="E358" s="1">
        <v>265.2</v>
      </c>
      <c r="F358" s="1">
        <v>265.82</v>
      </c>
      <c r="G358" s="1">
        <f>testdata4[[#This Row],[high]]-testdata4[[#This Row],[low]]</f>
        <v>0.90000000000003411</v>
      </c>
      <c r="H358" s="1">
        <f>ABS(testdata4[[#This Row],[high]]-F357)</f>
        <v>1.5300000000000296</v>
      </c>
      <c r="I358" s="1">
        <f>ABS(testdata4[[#This Row],[low]]-F357)</f>
        <v>0.62999999999999545</v>
      </c>
      <c r="J358" s="1">
        <f>MAX(testdata4[[#This Row],[H-L]:[|L-pC|]])</f>
        <v>1.5300000000000296</v>
      </c>
      <c r="K358" s="10">
        <f>(K357*20+testdata4[[#This Row],[TR]])/21</f>
        <v>2.9267765007186379</v>
      </c>
      <c r="L358" s="1">
        <f>testdata4[[#This Row],[close]]+Multiplier*testdata4[[#This Row],[ATR]]</f>
        <v>274.60032950215589</v>
      </c>
      <c r="M358" s="1">
        <f>testdata4[[#This Row],[close]]-Multiplier*testdata4[[#This Row],[ATR]]</f>
        <v>257.0396704978441</v>
      </c>
      <c r="N358" s="1">
        <f>IF(OR(testdata4[[#This Row],[UpperE]]&lt;N357,D357&gt;N357),testdata4[[#This Row],[UpperE]],N357)</f>
        <v>265.37672998423824</v>
      </c>
      <c r="O358" s="1">
        <f>IF(OR(testdata4[[#This Row],[LowerE]]&gt;O357,E357&lt;O357),testdata4[[#This Row],[LowerE]],O357)</f>
        <v>257.0396704978441</v>
      </c>
      <c r="P358" s="7">
        <f>IF(S357=N357,testdata4[[#This Row],[Upper]],testdata4[[#This Row],[Lower]])</f>
        <v>265.37672998423824</v>
      </c>
      <c r="Q358" s="7">
        <f>IF(testdata4[[#This Row],[AtrStop]]=testdata4[[#This Row],[Upper]],testdata4[[#This Row],[Upper]],NA())</f>
        <v>265.37672998423824</v>
      </c>
      <c r="R358" s="7" t="e">
        <f>IF(testdata4[[#This Row],[AtrStop]]=testdata4[[#This Row],[Lower]],testdata4[[#This Row],[Lower]],NA())</f>
        <v>#N/A</v>
      </c>
      <c r="S358" s="19">
        <f>IF(testdata4[[#This Row],[low]]&lt;=testdata4[[#This Row],[STpot]],testdata4[[#This Row],[Upper]],testdata4[[#This Row],[Lower]])</f>
        <v>265.37672998423824</v>
      </c>
      <c r="U358" s="2"/>
      <c r="V358" s="7"/>
      <c r="W358" s="7"/>
      <c r="X358" s="19"/>
      <c r="Y358" t="str">
        <f t="shared" si="5"/>
        <v>ERR</v>
      </c>
    </row>
    <row r="359" spans="1:25" x14ac:dyDescent="0.25">
      <c r="A359" s="5">
        <v>357</v>
      </c>
      <c r="B359" s="2">
        <v>43256</v>
      </c>
      <c r="C359" s="1">
        <v>265.97000000000003</v>
      </c>
      <c r="D359" s="1">
        <v>266.43</v>
      </c>
      <c r="E359" s="1">
        <v>265.13</v>
      </c>
      <c r="F359" s="1">
        <v>266.02</v>
      </c>
      <c r="G359" s="1">
        <f>testdata4[[#This Row],[high]]-testdata4[[#This Row],[low]]</f>
        <v>1.3000000000000114</v>
      </c>
      <c r="H359" s="1">
        <f>ABS(testdata4[[#This Row],[high]]-F358)</f>
        <v>0.61000000000001364</v>
      </c>
      <c r="I359" s="1">
        <f>ABS(testdata4[[#This Row],[low]]-F358)</f>
        <v>0.68999999999999773</v>
      </c>
      <c r="J359" s="1">
        <f>MAX(testdata4[[#This Row],[H-L]:[|L-pC|]])</f>
        <v>1.3000000000000114</v>
      </c>
      <c r="K359" s="10">
        <f>(K358*20+testdata4[[#This Row],[TR]])/21</f>
        <v>2.8493109530653702</v>
      </c>
      <c r="L359" s="1">
        <f>testdata4[[#This Row],[close]]+Multiplier*testdata4[[#This Row],[ATR]]</f>
        <v>274.56793285919611</v>
      </c>
      <c r="M359" s="1">
        <f>testdata4[[#This Row],[close]]-Multiplier*testdata4[[#This Row],[ATR]]</f>
        <v>257.47206714080386</v>
      </c>
      <c r="N359" s="1">
        <f>IF(OR(testdata4[[#This Row],[UpperE]]&lt;N358,D358&gt;N358),testdata4[[#This Row],[UpperE]],N358)</f>
        <v>274.56793285919611</v>
      </c>
      <c r="O359" s="1">
        <f>IF(OR(testdata4[[#This Row],[LowerE]]&gt;O358,E358&lt;O358),testdata4[[#This Row],[LowerE]],O358)</f>
        <v>257.47206714080386</v>
      </c>
      <c r="P359" s="7">
        <f>IF(S358=N358,testdata4[[#This Row],[Upper]],testdata4[[#This Row],[Lower]])</f>
        <v>274.56793285919611</v>
      </c>
      <c r="Q359" s="7">
        <f>IF(testdata4[[#This Row],[AtrStop]]=testdata4[[#This Row],[Upper]],testdata4[[#This Row],[Upper]],NA())</f>
        <v>274.56793285919611</v>
      </c>
      <c r="R359" s="7" t="e">
        <f>IF(testdata4[[#This Row],[AtrStop]]=testdata4[[#This Row],[Lower]],testdata4[[#This Row],[Lower]],NA())</f>
        <v>#N/A</v>
      </c>
      <c r="S359" s="19">
        <f>IF(testdata4[[#This Row],[low]]&lt;=testdata4[[#This Row],[STpot]],testdata4[[#This Row],[Upper]],testdata4[[#This Row],[Lower]])</f>
        <v>274.56793285919611</v>
      </c>
      <c r="U359" s="2"/>
      <c r="V359" s="7"/>
      <c r="W359" s="7"/>
      <c r="X359" s="19"/>
      <c r="Y359" t="str">
        <f t="shared" si="5"/>
        <v>ERR</v>
      </c>
    </row>
    <row r="360" spans="1:25" x14ac:dyDescent="0.25">
      <c r="A360" s="5">
        <v>358</v>
      </c>
      <c r="B360" s="2">
        <v>43257</v>
      </c>
      <c r="C360" s="1">
        <v>266.68</v>
      </c>
      <c r="D360" s="1">
        <v>268.36</v>
      </c>
      <c r="E360" s="1">
        <v>266.01</v>
      </c>
      <c r="F360" s="1">
        <v>268.24</v>
      </c>
      <c r="G360" s="1">
        <f>testdata4[[#This Row],[high]]-testdata4[[#This Row],[low]]</f>
        <v>2.3500000000000227</v>
      </c>
      <c r="H360" s="1">
        <f>ABS(testdata4[[#This Row],[high]]-F359)</f>
        <v>2.3400000000000318</v>
      </c>
      <c r="I360" s="1">
        <f>ABS(testdata4[[#This Row],[low]]-F359)</f>
        <v>9.9999999999909051E-3</v>
      </c>
      <c r="J360" s="1">
        <f>MAX(testdata4[[#This Row],[H-L]:[|L-pC|]])</f>
        <v>2.3500000000000227</v>
      </c>
      <c r="K360" s="10">
        <f>(K359*20+testdata4[[#This Row],[TR]])/21</f>
        <v>2.8255342410146391</v>
      </c>
      <c r="L360" s="1">
        <f>testdata4[[#This Row],[close]]+Multiplier*testdata4[[#This Row],[ATR]]</f>
        <v>276.71660272304393</v>
      </c>
      <c r="M360" s="1">
        <f>testdata4[[#This Row],[close]]-Multiplier*testdata4[[#This Row],[ATR]]</f>
        <v>259.76339727695608</v>
      </c>
      <c r="N360" s="1">
        <f>IF(OR(testdata4[[#This Row],[UpperE]]&lt;N359,D359&gt;N359),testdata4[[#This Row],[UpperE]],N359)</f>
        <v>274.56793285919611</v>
      </c>
      <c r="O360" s="1">
        <f>IF(OR(testdata4[[#This Row],[LowerE]]&gt;O359,E359&lt;O359),testdata4[[#This Row],[LowerE]],O359)</f>
        <v>259.76339727695608</v>
      </c>
      <c r="P360" s="7">
        <f>IF(S359=N359,testdata4[[#This Row],[Upper]],testdata4[[#This Row],[Lower]])</f>
        <v>274.56793285919611</v>
      </c>
      <c r="Q360" s="7">
        <f>IF(testdata4[[#This Row],[AtrStop]]=testdata4[[#This Row],[Upper]],testdata4[[#This Row],[Upper]],NA())</f>
        <v>274.56793285919611</v>
      </c>
      <c r="R360" s="7" t="e">
        <f>IF(testdata4[[#This Row],[AtrStop]]=testdata4[[#This Row],[Lower]],testdata4[[#This Row],[Lower]],NA())</f>
        <v>#N/A</v>
      </c>
      <c r="S360" s="19">
        <f>IF(testdata4[[#This Row],[low]]&lt;=testdata4[[#This Row],[STpot]],testdata4[[#This Row],[Upper]],testdata4[[#This Row],[Lower]])</f>
        <v>274.56793285919611</v>
      </c>
      <c r="U360" s="2"/>
      <c r="V360" s="7"/>
      <c r="W360" s="7"/>
      <c r="X360" s="19"/>
      <c r="Y360" t="str">
        <f t="shared" si="5"/>
        <v>ERR</v>
      </c>
    </row>
    <row r="361" spans="1:25" x14ac:dyDescent="0.25">
      <c r="A361" s="5">
        <v>359</v>
      </c>
      <c r="B361" s="2">
        <v>43258</v>
      </c>
      <c r="C361" s="1">
        <v>268.77</v>
      </c>
      <c r="D361" s="1">
        <v>269.08999999999997</v>
      </c>
      <c r="E361" s="1">
        <v>267.22000000000003</v>
      </c>
      <c r="F361" s="1">
        <v>268.20999999999998</v>
      </c>
      <c r="G361" s="1">
        <f>testdata4[[#This Row],[high]]-testdata4[[#This Row],[low]]</f>
        <v>1.8699999999999477</v>
      </c>
      <c r="H361" s="1">
        <f>ABS(testdata4[[#This Row],[high]]-F360)</f>
        <v>0.84999999999996589</v>
      </c>
      <c r="I361" s="1">
        <f>ABS(testdata4[[#This Row],[low]]-F360)</f>
        <v>1.0199999999999818</v>
      </c>
      <c r="J361" s="1">
        <f>MAX(testdata4[[#This Row],[H-L]:[|L-pC|]])</f>
        <v>1.8699999999999477</v>
      </c>
      <c r="K361" s="10">
        <f>(K360*20+testdata4[[#This Row],[TR]])/21</f>
        <v>2.7800326104901298</v>
      </c>
      <c r="L361" s="1">
        <f>testdata4[[#This Row],[close]]+Multiplier*testdata4[[#This Row],[ATR]]</f>
        <v>276.5500978314704</v>
      </c>
      <c r="M361" s="1">
        <f>testdata4[[#This Row],[close]]-Multiplier*testdata4[[#This Row],[ATR]]</f>
        <v>259.86990216852956</v>
      </c>
      <c r="N361" s="1">
        <f>IF(OR(testdata4[[#This Row],[UpperE]]&lt;N360,D360&gt;N360),testdata4[[#This Row],[UpperE]],N360)</f>
        <v>274.56793285919611</v>
      </c>
      <c r="O361" s="1">
        <f>IF(OR(testdata4[[#This Row],[LowerE]]&gt;O360,E360&lt;O360),testdata4[[#This Row],[LowerE]],O360)</f>
        <v>259.86990216852956</v>
      </c>
      <c r="P361" s="7">
        <f>IF(S360=N360,testdata4[[#This Row],[Upper]],testdata4[[#This Row],[Lower]])</f>
        <v>274.56793285919611</v>
      </c>
      <c r="Q361" s="7">
        <f>IF(testdata4[[#This Row],[AtrStop]]=testdata4[[#This Row],[Upper]],testdata4[[#This Row],[Upper]],NA())</f>
        <v>274.56793285919611</v>
      </c>
      <c r="R361" s="7" t="e">
        <f>IF(testdata4[[#This Row],[AtrStop]]=testdata4[[#This Row],[Lower]],testdata4[[#This Row],[Lower]],NA())</f>
        <v>#N/A</v>
      </c>
      <c r="S361" s="19">
        <f>IF(testdata4[[#This Row],[low]]&lt;=testdata4[[#This Row],[STpot]],testdata4[[#This Row],[Upper]],testdata4[[#This Row],[Lower]])</f>
        <v>274.56793285919611</v>
      </c>
      <c r="U361" s="2"/>
      <c r="V361" s="7"/>
      <c r="W361" s="7"/>
      <c r="X361" s="19"/>
      <c r="Y361" t="str">
        <f t="shared" si="5"/>
        <v>ERR</v>
      </c>
    </row>
    <row r="362" spans="1:25" x14ac:dyDescent="0.25">
      <c r="A362" s="5">
        <v>360</v>
      </c>
      <c r="B362" s="2">
        <v>43259</v>
      </c>
      <c r="C362" s="1">
        <v>267.70999999999998</v>
      </c>
      <c r="D362" s="1">
        <v>269.06</v>
      </c>
      <c r="E362" s="1">
        <v>267.52999999999997</v>
      </c>
      <c r="F362" s="1">
        <v>269</v>
      </c>
      <c r="G362" s="1">
        <f>testdata4[[#This Row],[high]]-testdata4[[#This Row],[low]]</f>
        <v>1.5300000000000296</v>
      </c>
      <c r="H362" s="1">
        <f>ABS(testdata4[[#This Row],[high]]-F361)</f>
        <v>0.85000000000002274</v>
      </c>
      <c r="I362" s="1">
        <f>ABS(testdata4[[#This Row],[low]]-F361)</f>
        <v>0.68000000000000682</v>
      </c>
      <c r="J362" s="1">
        <f>MAX(testdata4[[#This Row],[H-L]:[|L-pC|]])</f>
        <v>1.5300000000000296</v>
      </c>
      <c r="K362" s="10">
        <f>(K361*20+testdata4[[#This Row],[TR]])/21</f>
        <v>2.7205072480858394</v>
      </c>
      <c r="L362" s="1">
        <f>testdata4[[#This Row],[close]]+Multiplier*testdata4[[#This Row],[ATR]]</f>
        <v>277.16152174425753</v>
      </c>
      <c r="M362" s="1">
        <f>testdata4[[#This Row],[close]]-Multiplier*testdata4[[#This Row],[ATR]]</f>
        <v>260.83847825574247</v>
      </c>
      <c r="N362" s="1">
        <f>IF(OR(testdata4[[#This Row],[UpperE]]&lt;N361,D361&gt;N361),testdata4[[#This Row],[UpperE]],N361)</f>
        <v>274.56793285919611</v>
      </c>
      <c r="O362" s="1">
        <f>IF(OR(testdata4[[#This Row],[LowerE]]&gt;O361,E361&lt;O361),testdata4[[#This Row],[LowerE]],O361)</f>
        <v>260.83847825574247</v>
      </c>
      <c r="P362" s="7">
        <f>IF(S361=N361,testdata4[[#This Row],[Upper]],testdata4[[#This Row],[Lower]])</f>
        <v>274.56793285919611</v>
      </c>
      <c r="Q362" s="7">
        <f>IF(testdata4[[#This Row],[AtrStop]]=testdata4[[#This Row],[Upper]],testdata4[[#This Row],[Upper]],NA())</f>
        <v>274.56793285919611</v>
      </c>
      <c r="R362" s="7" t="e">
        <f>IF(testdata4[[#This Row],[AtrStop]]=testdata4[[#This Row],[Lower]],testdata4[[#This Row],[Lower]],NA())</f>
        <v>#N/A</v>
      </c>
      <c r="S362" s="19">
        <f>IF(testdata4[[#This Row],[low]]&lt;=testdata4[[#This Row],[STpot]],testdata4[[#This Row],[Upper]],testdata4[[#This Row],[Lower]])</f>
        <v>274.56793285919611</v>
      </c>
      <c r="U362" s="2"/>
      <c r="V362" s="7"/>
      <c r="W362" s="7"/>
      <c r="X362" s="19"/>
      <c r="Y362" t="str">
        <f t="shared" si="5"/>
        <v>ERR</v>
      </c>
    </row>
    <row r="363" spans="1:25" x14ac:dyDescent="0.25">
      <c r="A363" s="5">
        <v>361</v>
      </c>
      <c r="B363" s="2">
        <v>43262</v>
      </c>
      <c r="C363" s="1">
        <v>269.25</v>
      </c>
      <c r="D363" s="1">
        <v>270.14999999999998</v>
      </c>
      <c r="E363" s="1">
        <v>269.12</v>
      </c>
      <c r="F363" s="1">
        <v>269.36</v>
      </c>
      <c r="G363" s="1">
        <f>testdata4[[#This Row],[high]]-testdata4[[#This Row],[low]]</f>
        <v>1.0299999999999727</v>
      </c>
      <c r="H363" s="1">
        <f>ABS(testdata4[[#This Row],[high]]-F362)</f>
        <v>1.1499999999999773</v>
      </c>
      <c r="I363" s="1">
        <f>ABS(testdata4[[#This Row],[low]]-F362)</f>
        <v>0.12000000000000455</v>
      </c>
      <c r="J363" s="1">
        <f>MAX(testdata4[[#This Row],[H-L]:[|L-pC|]])</f>
        <v>1.1499999999999773</v>
      </c>
      <c r="K363" s="10">
        <f>(K362*20+testdata4[[#This Row],[TR]])/21</f>
        <v>2.6457211886531793</v>
      </c>
      <c r="L363" s="1">
        <f>testdata4[[#This Row],[close]]+Multiplier*testdata4[[#This Row],[ATR]]</f>
        <v>277.29716356595958</v>
      </c>
      <c r="M363" s="1">
        <f>testdata4[[#This Row],[close]]-Multiplier*testdata4[[#This Row],[ATR]]</f>
        <v>261.42283643404045</v>
      </c>
      <c r="N363" s="1">
        <f>IF(OR(testdata4[[#This Row],[UpperE]]&lt;N362,D362&gt;N362),testdata4[[#This Row],[UpperE]],N362)</f>
        <v>274.56793285919611</v>
      </c>
      <c r="O363" s="1">
        <f>IF(OR(testdata4[[#This Row],[LowerE]]&gt;O362,E362&lt;O362),testdata4[[#This Row],[LowerE]],O362)</f>
        <v>261.42283643404045</v>
      </c>
      <c r="P363" s="7">
        <f>IF(S362=N362,testdata4[[#This Row],[Upper]],testdata4[[#This Row],[Lower]])</f>
        <v>274.56793285919611</v>
      </c>
      <c r="Q363" s="7">
        <f>IF(testdata4[[#This Row],[AtrStop]]=testdata4[[#This Row],[Upper]],testdata4[[#This Row],[Upper]],NA())</f>
        <v>274.56793285919611</v>
      </c>
      <c r="R363" s="7" t="e">
        <f>IF(testdata4[[#This Row],[AtrStop]]=testdata4[[#This Row],[Lower]],testdata4[[#This Row],[Lower]],NA())</f>
        <v>#N/A</v>
      </c>
      <c r="S363" s="19">
        <f>IF(testdata4[[#This Row],[low]]&lt;=testdata4[[#This Row],[STpot]],testdata4[[#This Row],[Upper]],testdata4[[#This Row],[Lower]])</f>
        <v>274.56793285919611</v>
      </c>
      <c r="U363" s="2"/>
      <c r="V363" s="7"/>
      <c r="W363" s="7"/>
      <c r="X363" s="19"/>
      <c r="Y363" t="str">
        <f t="shared" si="5"/>
        <v>ERR</v>
      </c>
    </row>
    <row r="364" spans="1:25" x14ac:dyDescent="0.25">
      <c r="A364" s="5">
        <v>362</v>
      </c>
      <c r="B364" s="2">
        <v>43263</v>
      </c>
      <c r="C364" s="1">
        <v>269.82</v>
      </c>
      <c r="D364" s="1">
        <v>270.11</v>
      </c>
      <c r="E364" s="1">
        <v>269</v>
      </c>
      <c r="F364" s="1">
        <v>269.70999999999998</v>
      </c>
      <c r="G364" s="1">
        <f>testdata4[[#This Row],[high]]-testdata4[[#This Row],[low]]</f>
        <v>1.1100000000000136</v>
      </c>
      <c r="H364" s="1">
        <f>ABS(testdata4[[#This Row],[high]]-F363)</f>
        <v>0.75</v>
      </c>
      <c r="I364" s="1">
        <f>ABS(testdata4[[#This Row],[low]]-F363)</f>
        <v>0.36000000000001364</v>
      </c>
      <c r="J364" s="1">
        <f>MAX(testdata4[[#This Row],[H-L]:[|L-pC|]])</f>
        <v>1.1100000000000136</v>
      </c>
      <c r="K364" s="10">
        <f>(K363*20+testdata4[[#This Row],[TR]])/21</f>
        <v>2.5725916082411238</v>
      </c>
      <c r="L364" s="1">
        <f>testdata4[[#This Row],[close]]+Multiplier*testdata4[[#This Row],[ATR]]</f>
        <v>277.42777482472337</v>
      </c>
      <c r="M364" s="1">
        <f>testdata4[[#This Row],[close]]-Multiplier*testdata4[[#This Row],[ATR]]</f>
        <v>261.99222517527659</v>
      </c>
      <c r="N364" s="1">
        <f>IF(OR(testdata4[[#This Row],[UpperE]]&lt;N363,D363&gt;N363),testdata4[[#This Row],[UpperE]],N363)</f>
        <v>274.56793285919611</v>
      </c>
      <c r="O364" s="1">
        <f>IF(OR(testdata4[[#This Row],[LowerE]]&gt;O363,E363&lt;O363),testdata4[[#This Row],[LowerE]],O363)</f>
        <v>261.99222517527659</v>
      </c>
      <c r="P364" s="7">
        <f>IF(S363=N363,testdata4[[#This Row],[Upper]],testdata4[[#This Row],[Lower]])</f>
        <v>274.56793285919611</v>
      </c>
      <c r="Q364" s="7">
        <f>IF(testdata4[[#This Row],[AtrStop]]=testdata4[[#This Row],[Upper]],testdata4[[#This Row],[Upper]],NA())</f>
        <v>274.56793285919611</v>
      </c>
      <c r="R364" s="7" t="e">
        <f>IF(testdata4[[#This Row],[AtrStop]]=testdata4[[#This Row],[Lower]],testdata4[[#This Row],[Lower]],NA())</f>
        <v>#N/A</v>
      </c>
      <c r="S364" s="19">
        <f>IF(testdata4[[#This Row],[low]]&lt;=testdata4[[#This Row],[STpot]],testdata4[[#This Row],[Upper]],testdata4[[#This Row],[Lower]])</f>
        <v>274.56793285919611</v>
      </c>
      <c r="U364" s="2"/>
      <c r="V364" s="7"/>
      <c r="W364" s="7"/>
      <c r="X364" s="19"/>
      <c r="Y364" t="str">
        <f t="shared" si="5"/>
        <v>ERR</v>
      </c>
    </row>
    <row r="365" spans="1:25" x14ac:dyDescent="0.25">
      <c r="A365" s="5">
        <v>363</v>
      </c>
      <c r="B365" s="2">
        <v>43264</v>
      </c>
      <c r="C365" s="1">
        <v>269.97000000000003</v>
      </c>
      <c r="D365" s="1">
        <v>270.25</v>
      </c>
      <c r="E365" s="1">
        <v>268.63</v>
      </c>
      <c r="F365" s="1">
        <v>268.85000000000002</v>
      </c>
      <c r="G365" s="1">
        <f>testdata4[[#This Row],[high]]-testdata4[[#This Row],[low]]</f>
        <v>1.6200000000000045</v>
      </c>
      <c r="H365" s="1">
        <f>ABS(testdata4[[#This Row],[high]]-F364)</f>
        <v>0.54000000000002046</v>
      </c>
      <c r="I365" s="1">
        <f>ABS(testdata4[[#This Row],[low]]-F364)</f>
        <v>1.0799999999999841</v>
      </c>
      <c r="J365" s="1">
        <f>MAX(testdata4[[#This Row],[H-L]:[|L-pC|]])</f>
        <v>1.6200000000000045</v>
      </c>
      <c r="K365" s="10">
        <f>(K364*20+testdata4[[#This Row],[TR]])/21</f>
        <v>2.5272301030867848</v>
      </c>
      <c r="L365" s="1">
        <f>testdata4[[#This Row],[close]]+Multiplier*testdata4[[#This Row],[ATR]]</f>
        <v>276.43169030926038</v>
      </c>
      <c r="M365" s="1">
        <f>testdata4[[#This Row],[close]]-Multiplier*testdata4[[#This Row],[ATR]]</f>
        <v>261.26830969073967</v>
      </c>
      <c r="N365" s="1">
        <f>IF(OR(testdata4[[#This Row],[UpperE]]&lt;N364,D364&gt;N364),testdata4[[#This Row],[UpperE]],N364)</f>
        <v>274.56793285919611</v>
      </c>
      <c r="O365" s="1">
        <f>IF(OR(testdata4[[#This Row],[LowerE]]&gt;O364,E364&lt;O364),testdata4[[#This Row],[LowerE]],O364)</f>
        <v>261.99222517527659</v>
      </c>
      <c r="P365" s="7">
        <f>IF(S364=N364,testdata4[[#This Row],[Upper]],testdata4[[#This Row],[Lower]])</f>
        <v>274.56793285919611</v>
      </c>
      <c r="Q365" s="7">
        <f>IF(testdata4[[#This Row],[AtrStop]]=testdata4[[#This Row],[Upper]],testdata4[[#This Row],[Upper]],NA())</f>
        <v>274.56793285919611</v>
      </c>
      <c r="R365" s="7" t="e">
        <f>IF(testdata4[[#This Row],[AtrStop]]=testdata4[[#This Row],[Lower]],testdata4[[#This Row],[Lower]],NA())</f>
        <v>#N/A</v>
      </c>
      <c r="S365" s="19">
        <f>IF(testdata4[[#This Row],[low]]&lt;=testdata4[[#This Row],[STpot]],testdata4[[#This Row],[Upper]],testdata4[[#This Row],[Lower]])</f>
        <v>274.56793285919611</v>
      </c>
      <c r="U365" s="2"/>
      <c r="V365" s="7"/>
      <c r="W365" s="7"/>
      <c r="X365" s="19"/>
      <c r="Y365" t="str">
        <f t="shared" si="5"/>
        <v>ERR</v>
      </c>
    </row>
    <row r="366" spans="1:25" x14ac:dyDescent="0.25">
      <c r="A366" s="5">
        <v>364</v>
      </c>
      <c r="B366" s="2">
        <v>43265</v>
      </c>
      <c r="C366" s="1">
        <v>269.8</v>
      </c>
      <c r="D366" s="1">
        <v>270.11</v>
      </c>
      <c r="E366" s="1">
        <v>268.88</v>
      </c>
      <c r="F366" s="1">
        <v>269.52999999999997</v>
      </c>
      <c r="G366" s="1">
        <f>testdata4[[#This Row],[high]]-testdata4[[#This Row],[low]]</f>
        <v>1.2300000000000182</v>
      </c>
      <c r="H366" s="1">
        <f>ABS(testdata4[[#This Row],[high]]-F365)</f>
        <v>1.2599999999999909</v>
      </c>
      <c r="I366" s="1">
        <f>ABS(testdata4[[#This Row],[low]]-F365)</f>
        <v>2.9999999999972715E-2</v>
      </c>
      <c r="J366" s="1">
        <f>MAX(testdata4[[#This Row],[H-L]:[|L-pC|]])</f>
        <v>1.2599999999999909</v>
      </c>
      <c r="K366" s="10">
        <f>(K365*20+testdata4[[#This Row],[TR]])/21</f>
        <v>2.4668858124636039</v>
      </c>
      <c r="L366" s="1">
        <f>testdata4[[#This Row],[close]]+Multiplier*testdata4[[#This Row],[ATR]]</f>
        <v>276.93065743739078</v>
      </c>
      <c r="M366" s="1">
        <f>testdata4[[#This Row],[close]]-Multiplier*testdata4[[#This Row],[ATR]]</f>
        <v>262.12934256260917</v>
      </c>
      <c r="N366" s="1">
        <f>IF(OR(testdata4[[#This Row],[UpperE]]&lt;N365,D365&gt;N365),testdata4[[#This Row],[UpperE]],N365)</f>
        <v>274.56793285919611</v>
      </c>
      <c r="O366" s="1">
        <f>IF(OR(testdata4[[#This Row],[LowerE]]&gt;O365,E365&lt;O365),testdata4[[#This Row],[LowerE]],O365)</f>
        <v>262.12934256260917</v>
      </c>
      <c r="P366" s="7">
        <f>IF(S365=N365,testdata4[[#This Row],[Upper]],testdata4[[#This Row],[Lower]])</f>
        <v>274.56793285919611</v>
      </c>
      <c r="Q366" s="7">
        <f>IF(testdata4[[#This Row],[AtrStop]]=testdata4[[#This Row],[Upper]],testdata4[[#This Row],[Upper]],NA())</f>
        <v>274.56793285919611</v>
      </c>
      <c r="R366" s="7" t="e">
        <f>IF(testdata4[[#This Row],[AtrStop]]=testdata4[[#This Row],[Lower]],testdata4[[#This Row],[Lower]],NA())</f>
        <v>#N/A</v>
      </c>
      <c r="S366" s="19">
        <f>IF(testdata4[[#This Row],[low]]&lt;=testdata4[[#This Row],[STpot]],testdata4[[#This Row],[Upper]],testdata4[[#This Row],[Lower]])</f>
        <v>274.56793285919611</v>
      </c>
      <c r="U366" s="2"/>
      <c r="V366" s="7"/>
      <c r="W366" s="7"/>
      <c r="X366" s="19"/>
      <c r="Y366" t="str">
        <f t="shared" si="5"/>
        <v>ERR</v>
      </c>
    </row>
    <row r="367" spans="1:25" x14ac:dyDescent="0.25">
      <c r="A367" s="5">
        <v>365</v>
      </c>
      <c r="B367" s="2">
        <v>43266</v>
      </c>
      <c r="C367" s="1">
        <v>268.67</v>
      </c>
      <c r="D367" s="1">
        <v>269.55</v>
      </c>
      <c r="E367" s="1">
        <v>267.45</v>
      </c>
      <c r="F367" s="1">
        <v>269.18</v>
      </c>
      <c r="G367" s="1">
        <f>testdata4[[#This Row],[high]]-testdata4[[#This Row],[low]]</f>
        <v>2.1000000000000227</v>
      </c>
      <c r="H367" s="1">
        <f>ABS(testdata4[[#This Row],[high]]-F366)</f>
        <v>2.0000000000038654E-2</v>
      </c>
      <c r="I367" s="1">
        <f>ABS(testdata4[[#This Row],[low]]-F366)</f>
        <v>2.0799999999999841</v>
      </c>
      <c r="J367" s="1">
        <f>MAX(testdata4[[#This Row],[H-L]:[|L-pC|]])</f>
        <v>2.1000000000000227</v>
      </c>
      <c r="K367" s="10">
        <f>(K366*20+testdata4[[#This Row],[TR]])/21</f>
        <v>2.4494150594891475</v>
      </c>
      <c r="L367" s="1">
        <f>testdata4[[#This Row],[close]]+Multiplier*testdata4[[#This Row],[ATR]]</f>
        <v>276.52824517846744</v>
      </c>
      <c r="M367" s="1">
        <f>testdata4[[#This Row],[close]]-Multiplier*testdata4[[#This Row],[ATR]]</f>
        <v>261.83175482153257</v>
      </c>
      <c r="N367" s="1">
        <f>IF(OR(testdata4[[#This Row],[UpperE]]&lt;N366,D366&gt;N366),testdata4[[#This Row],[UpperE]],N366)</f>
        <v>274.56793285919611</v>
      </c>
      <c r="O367" s="1">
        <f>IF(OR(testdata4[[#This Row],[LowerE]]&gt;O366,E366&lt;O366),testdata4[[#This Row],[LowerE]],O366)</f>
        <v>262.12934256260917</v>
      </c>
      <c r="P367" s="7">
        <f>IF(S366=N366,testdata4[[#This Row],[Upper]],testdata4[[#This Row],[Lower]])</f>
        <v>274.56793285919611</v>
      </c>
      <c r="Q367" s="7">
        <f>IF(testdata4[[#This Row],[AtrStop]]=testdata4[[#This Row],[Upper]],testdata4[[#This Row],[Upper]],NA())</f>
        <v>274.56793285919611</v>
      </c>
      <c r="R367" s="7" t="e">
        <f>IF(testdata4[[#This Row],[AtrStop]]=testdata4[[#This Row],[Lower]],testdata4[[#This Row],[Lower]],NA())</f>
        <v>#N/A</v>
      </c>
      <c r="S367" s="19">
        <f>IF(testdata4[[#This Row],[low]]&lt;=testdata4[[#This Row],[STpot]],testdata4[[#This Row],[Upper]],testdata4[[#This Row],[Lower]])</f>
        <v>274.56793285919611</v>
      </c>
      <c r="U367" s="2"/>
      <c r="V367" s="7"/>
      <c r="W367" s="7"/>
      <c r="X367" s="19"/>
      <c r="Y367" t="str">
        <f t="shared" si="5"/>
        <v>ERR</v>
      </c>
    </row>
    <row r="368" spans="1:25" x14ac:dyDescent="0.25">
      <c r="A368" s="5">
        <v>366</v>
      </c>
      <c r="B368" s="2">
        <v>43269</v>
      </c>
      <c r="C368" s="1">
        <v>267.58999999999997</v>
      </c>
      <c r="D368" s="1">
        <v>268.77</v>
      </c>
      <c r="E368" s="1">
        <v>267.07</v>
      </c>
      <c r="F368" s="1">
        <v>268.63</v>
      </c>
      <c r="G368" s="1">
        <f>testdata4[[#This Row],[high]]-testdata4[[#This Row],[low]]</f>
        <v>1.6999999999999886</v>
      </c>
      <c r="H368" s="1">
        <f>ABS(testdata4[[#This Row],[high]]-F367)</f>
        <v>0.41000000000002501</v>
      </c>
      <c r="I368" s="1">
        <f>ABS(testdata4[[#This Row],[low]]-F367)</f>
        <v>2.1100000000000136</v>
      </c>
      <c r="J368" s="1">
        <f>MAX(testdata4[[#This Row],[H-L]:[|L-pC|]])</f>
        <v>2.1100000000000136</v>
      </c>
      <c r="K368" s="10">
        <f>(K367*20+testdata4[[#This Row],[TR]])/21</f>
        <v>2.4332524376087128</v>
      </c>
      <c r="L368" s="1">
        <f>testdata4[[#This Row],[close]]+Multiplier*testdata4[[#This Row],[ATR]]</f>
        <v>275.92975731282615</v>
      </c>
      <c r="M368" s="1">
        <f>testdata4[[#This Row],[close]]-Multiplier*testdata4[[#This Row],[ATR]]</f>
        <v>261.33024268717384</v>
      </c>
      <c r="N368" s="1">
        <f>IF(OR(testdata4[[#This Row],[UpperE]]&lt;N367,D367&gt;N367),testdata4[[#This Row],[UpperE]],N367)</f>
        <v>274.56793285919611</v>
      </c>
      <c r="O368" s="1">
        <f>IF(OR(testdata4[[#This Row],[LowerE]]&gt;O367,E367&lt;O367),testdata4[[#This Row],[LowerE]],O367)</f>
        <v>262.12934256260917</v>
      </c>
      <c r="P368" s="7">
        <f>IF(S367=N367,testdata4[[#This Row],[Upper]],testdata4[[#This Row],[Lower]])</f>
        <v>274.56793285919611</v>
      </c>
      <c r="Q368" s="7">
        <f>IF(testdata4[[#This Row],[AtrStop]]=testdata4[[#This Row],[Upper]],testdata4[[#This Row],[Upper]],NA())</f>
        <v>274.56793285919611</v>
      </c>
      <c r="R368" s="7" t="e">
        <f>IF(testdata4[[#This Row],[AtrStop]]=testdata4[[#This Row],[Lower]],testdata4[[#This Row],[Lower]],NA())</f>
        <v>#N/A</v>
      </c>
      <c r="S368" s="19">
        <f>IF(testdata4[[#This Row],[low]]&lt;=testdata4[[#This Row],[STpot]],testdata4[[#This Row],[Upper]],testdata4[[#This Row],[Lower]])</f>
        <v>274.56793285919611</v>
      </c>
      <c r="U368" s="2"/>
      <c r="V368" s="7"/>
      <c r="W368" s="7"/>
      <c r="X368" s="19"/>
      <c r="Y368" t="str">
        <f t="shared" si="5"/>
        <v>ERR</v>
      </c>
    </row>
    <row r="369" spans="1:25" x14ac:dyDescent="0.25">
      <c r="A369" s="5">
        <v>367</v>
      </c>
      <c r="B369" s="2">
        <v>43270</v>
      </c>
      <c r="C369" s="1">
        <v>266.14</v>
      </c>
      <c r="D369" s="1">
        <v>267.83999999999997</v>
      </c>
      <c r="E369" s="1">
        <v>265.69</v>
      </c>
      <c r="F369" s="1">
        <v>267.60000000000002</v>
      </c>
      <c r="G369" s="1">
        <f>testdata4[[#This Row],[high]]-testdata4[[#This Row],[low]]</f>
        <v>2.1499999999999773</v>
      </c>
      <c r="H369" s="1">
        <f>ABS(testdata4[[#This Row],[high]]-F368)</f>
        <v>0.79000000000002046</v>
      </c>
      <c r="I369" s="1">
        <f>ABS(testdata4[[#This Row],[low]]-F368)</f>
        <v>2.9399999999999977</v>
      </c>
      <c r="J369" s="1">
        <f>MAX(testdata4[[#This Row],[H-L]:[|L-pC|]])</f>
        <v>2.9399999999999977</v>
      </c>
      <c r="K369" s="10">
        <f>(K368*20+testdata4[[#This Row],[TR]])/21</f>
        <v>2.4573832739130599</v>
      </c>
      <c r="L369" s="1">
        <f>testdata4[[#This Row],[close]]+Multiplier*testdata4[[#This Row],[ATR]]</f>
        <v>274.97214982173921</v>
      </c>
      <c r="M369" s="1">
        <f>testdata4[[#This Row],[close]]-Multiplier*testdata4[[#This Row],[ATR]]</f>
        <v>260.22785017826084</v>
      </c>
      <c r="N369" s="1">
        <f>IF(OR(testdata4[[#This Row],[UpperE]]&lt;N368,D368&gt;N368),testdata4[[#This Row],[UpperE]],N368)</f>
        <v>274.56793285919611</v>
      </c>
      <c r="O369" s="1">
        <f>IF(OR(testdata4[[#This Row],[LowerE]]&gt;O368,E368&lt;O368),testdata4[[#This Row],[LowerE]],O368)</f>
        <v>262.12934256260917</v>
      </c>
      <c r="P369" s="7">
        <f>IF(S368=N368,testdata4[[#This Row],[Upper]],testdata4[[#This Row],[Lower]])</f>
        <v>274.56793285919611</v>
      </c>
      <c r="Q369" s="7">
        <f>IF(testdata4[[#This Row],[AtrStop]]=testdata4[[#This Row],[Upper]],testdata4[[#This Row],[Upper]],NA())</f>
        <v>274.56793285919611</v>
      </c>
      <c r="R369" s="7" t="e">
        <f>IF(testdata4[[#This Row],[AtrStop]]=testdata4[[#This Row],[Lower]],testdata4[[#This Row],[Lower]],NA())</f>
        <v>#N/A</v>
      </c>
      <c r="S369" s="19">
        <f>IF(testdata4[[#This Row],[low]]&lt;=testdata4[[#This Row],[STpot]],testdata4[[#This Row],[Upper]],testdata4[[#This Row],[Lower]])</f>
        <v>274.56793285919611</v>
      </c>
      <c r="U369" s="2"/>
      <c r="V369" s="7"/>
      <c r="W369" s="7"/>
      <c r="X369" s="19"/>
      <c r="Y369" t="str">
        <f t="shared" si="5"/>
        <v>ERR</v>
      </c>
    </row>
    <row r="370" spans="1:25" x14ac:dyDescent="0.25">
      <c r="A370" s="5">
        <v>368</v>
      </c>
      <c r="B370" s="2">
        <v>43271</v>
      </c>
      <c r="C370" s="1">
        <v>268.35000000000002</v>
      </c>
      <c r="D370" s="1">
        <v>268.77999999999997</v>
      </c>
      <c r="E370" s="1">
        <v>267.69</v>
      </c>
      <c r="F370" s="1">
        <v>268.06</v>
      </c>
      <c r="G370" s="1">
        <f>testdata4[[#This Row],[high]]-testdata4[[#This Row],[low]]</f>
        <v>1.089999999999975</v>
      </c>
      <c r="H370" s="1">
        <f>ABS(testdata4[[#This Row],[high]]-F369)</f>
        <v>1.17999999999995</v>
      </c>
      <c r="I370" s="1">
        <f>ABS(testdata4[[#This Row],[low]]-F369)</f>
        <v>8.9999999999974989E-2</v>
      </c>
      <c r="J370" s="1">
        <f>MAX(testdata4[[#This Row],[H-L]:[|L-pC|]])</f>
        <v>1.17999999999995</v>
      </c>
      <c r="K370" s="10">
        <f>(K369*20+testdata4[[#This Row],[TR]])/21</f>
        <v>2.3965554989648163</v>
      </c>
      <c r="L370" s="1">
        <f>testdata4[[#This Row],[close]]+Multiplier*testdata4[[#This Row],[ATR]]</f>
        <v>275.24966649689446</v>
      </c>
      <c r="M370" s="1">
        <f>testdata4[[#This Row],[close]]-Multiplier*testdata4[[#This Row],[ATR]]</f>
        <v>260.87033350310554</v>
      </c>
      <c r="N370" s="1">
        <f>IF(OR(testdata4[[#This Row],[UpperE]]&lt;N369,D369&gt;N369),testdata4[[#This Row],[UpperE]],N369)</f>
        <v>274.56793285919611</v>
      </c>
      <c r="O370" s="1">
        <f>IF(OR(testdata4[[#This Row],[LowerE]]&gt;O369,E369&lt;O369),testdata4[[#This Row],[LowerE]],O369)</f>
        <v>262.12934256260917</v>
      </c>
      <c r="P370" s="7">
        <f>IF(S369=N369,testdata4[[#This Row],[Upper]],testdata4[[#This Row],[Lower]])</f>
        <v>274.56793285919611</v>
      </c>
      <c r="Q370" s="7">
        <f>IF(testdata4[[#This Row],[AtrStop]]=testdata4[[#This Row],[Upper]],testdata4[[#This Row],[Upper]],NA())</f>
        <v>274.56793285919611</v>
      </c>
      <c r="R370" s="7" t="e">
        <f>IF(testdata4[[#This Row],[AtrStop]]=testdata4[[#This Row],[Lower]],testdata4[[#This Row],[Lower]],NA())</f>
        <v>#N/A</v>
      </c>
      <c r="S370" s="19">
        <f>IF(testdata4[[#This Row],[low]]&lt;=testdata4[[#This Row],[STpot]],testdata4[[#This Row],[Upper]],testdata4[[#This Row],[Lower]])</f>
        <v>274.56793285919611</v>
      </c>
      <c r="U370" s="2"/>
      <c r="V370" s="7"/>
      <c r="W370" s="7"/>
      <c r="X370" s="19"/>
      <c r="Y370" t="str">
        <f t="shared" si="5"/>
        <v>ERR</v>
      </c>
    </row>
    <row r="371" spans="1:25" x14ac:dyDescent="0.25">
      <c r="A371" s="5">
        <v>369</v>
      </c>
      <c r="B371" s="2">
        <v>43272</v>
      </c>
      <c r="C371" s="1">
        <v>268.05</v>
      </c>
      <c r="D371" s="1">
        <v>268.07</v>
      </c>
      <c r="E371" s="1">
        <v>265.83</v>
      </c>
      <c r="F371" s="1">
        <v>266.38</v>
      </c>
      <c r="G371" s="1">
        <f>testdata4[[#This Row],[high]]-testdata4[[#This Row],[low]]</f>
        <v>2.2400000000000091</v>
      </c>
      <c r="H371" s="1">
        <f>ABS(testdata4[[#This Row],[high]]-F370)</f>
        <v>9.9999999999909051E-3</v>
      </c>
      <c r="I371" s="1">
        <f>ABS(testdata4[[#This Row],[low]]-F370)</f>
        <v>2.2300000000000182</v>
      </c>
      <c r="J371" s="1">
        <f>MAX(testdata4[[#This Row],[H-L]:[|L-pC|]])</f>
        <v>2.2400000000000091</v>
      </c>
      <c r="K371" s="10">
        <f>(K370*20+testdata4[[#This Row],[TR]])/21</f>
        <v>2.3891004752045872</v>
      </c>
      <c r="L371" s="1">
        <f>testdata4[[#This Row],[close]]+Multiplier*testdata4[[#This Row],[ATR]]</f>
        <v>273.54730142561374</v>
      </c>
      <c r="M371" s="1">
        <f>testdata4[[#This Row],[close]]-Multiplier*testdata4[[#This Row],[ATR]]</f>
        <v>259.21269857438625</v>
      </c>
      <c r="N371" s="1">
        <f>IF(OR(testdata4[[#This Row],[UpperE]]&lt;N370,D370&gt;N370),testdata4[[#This Row],[UpperE]],N370)</f>
        <v>273.54730142561374</v>
      </c>
      <c r="O371" s="1">
        <f>IF(OR(testdata4[[#This Row],[LowerE]]&gt;O370,E370&lt;O370),testdata4[[#This Row],[LowerE]],O370)</f>
        <v>262.12934256260917</v>
      </c>
      <c r="P371" s="7">
        <f>IF(S370=N370,testdata4[[#This Row],[Upper]],testdata4[[#This Row],[Lower]])</f>
        <v>273.54730142561374</v>
      </c>
      <c r="Q371" s="7">
        <f>IF(testdata4[[#This Row],[AtrStop]]=testdata4[[#This Row],[Upper]],testdata4[[#This Row],[Upper]],NA())</f>
        <v>273.54730142561374</v>
      </c>
      <c r="R371" s="7" t="e">
        <f>IF(testdata4[[#This Row],[AtrStop]]=testdata4[[#This Row],[Lower]],testdata4[[#This Row],[Lower]],NA())</f>
        <v>#N/A</v>
      </c>
      <c r="S371" s="19">
        <f>IF(testdata4[[#This Row],[low]]&lt;=testdata4[[#This Row],[STpot]],testdata4[[#This Row],[Upper]],testdata4[[#This Row],[Lower]])</f>
        <v>273.54730142561374</v>
      </c>
      <c r="U371" s="2"/>
      <c r="V371" s="7"/>
      <c r="W371" s="7"/>
      <c r="X371" s="19"/>
      <c r="Y371" t="str">
        <f t="shared" si="5"/>
        <v>ERR</v>
      </c>
    </row>
    <row r="372" spans="1:25" x14ac:dyDescent="0.25">
      <c r="A372" s="5">
        <v>370</v>
      </c>
      <c r="B372" s="2">
        <v>43273</v>
      </c>
      <c r="C372" s="1">
        <v>267.76</v>
      </c>
      <c r="D372" s="1">
        <v>267.88</v>
      </c>
      <c r="E372" s="1">
        <v>266.62</v>
      </c>
      <c r="F372" s="1">
        <v>266.86</v>
      </c>
      <c r="G372" s="1">
        <f>testdata4[[#This Row],[high]]-testdata4[[#This Row],[low]]</f>
        <v>1.2599999999999909</v>
      </c>
      <c r="H372" s="1">
        <f>ABS(testdata4[[#This Row],[high]]-F371)</f>
        <v>1.5</v>
      </c>
      <c r="I372" s="1">
        <f>ABS(testdata4[[#This Row],[low]]-F371)</f>
        <v>0.24000000000000909</v>
      </c>
      <c r="J372" s="1">
        <f>MAX(testdata4[[#This Row],[H-L]:[|L-pC|]])</f>
        <v>1.5</v>
      </c>
      <c r="K372" s="10">
        <f>(K371*20+testdata4[[#This Row],[TR]])/21</f>
        <v>2.3467623573377021</v>
      </c>
      <c r="L372" s="1">
        <f>testdata4[[#This Row],[close]]+Multiplier*testdata4[[#This Row],[ATR]]</f>
        <v>273.9002870720131</v>
      </c>
      <c r="M372" s="1">
        <f>testdata4[[#This Row],[close]]-Multiplier*testdata4[[#This Row],[ATR]]</f>
        <v>259.81971292798693</v>
      </c>
      <c r="N372" s="1">
        <f>IF(OR(testdata4[[#This Row],[UpperE]]&lt;N371,D371&gt;N371),testdata4[[#This Row],[UpperE]],N371)</f>
        <v>273.54730142561374</v>
      </c>
      <c r="O372" s="1">
        <f>IF(OR(testdata4[[#This Row],[LowerE]]&gt;O371,E371&lt;O371),testdata4[[#This Row],[LowerE]],O371)</f>
        <v>262.12934256260917</v>
      </c>
      <c r="P372" s="7">
        <f>IF(S371=N371,testdata4[[#This Row],[Upper]],testdata4[[#This Row],[Lower]])</f>
        <v>273.54730142561374</v>
      </c>
      <c r="Q372" s="7">
        <f>IF(testdata4[[#This Row],[AtrStop]]=testdata4[[#This Row],[Upper]],testdata4[[#This Row],[Upper]],NA())</f>
        <v>273.54730142561374</v>
      </c>
      <c r="R372" s="7" t="e">
        <f>IF(testdata4[[#This Row],[AtrStop]]=testdata4[[#This Row],[Lower]],testdata4[[#This Row],[Lower]],NA())</f>
        <v>#N/A</v>
      </c>
      <c r="S372" s="19">
        <f>IF(testdata4[[#This Row],[low]]&lt;=testdata4[[#This Row],[STpot]],testdata4[[#This Row],[Upper]],testdata4[[#This Row],[Lower]])</f>
        <v>273.54730142561374</v>
      </c>
      <c r="U372" s="2"/>
      <c r="V372" s="7"/>
      <c r="W372" s="7"/>
      <c r="X372" s="19"/>
      <c r="Y372" t="str">
        <f t="shared" si="5"/>
        <v>ERR</v>
      </c>
    </row>
    <row r="373" spans="1:25" x14ac:dyDescent="0.25">
      <c r="A373" s="5">
        <v>371</v>
      </c>
      <c r="B373" s="2">
        <v>43276</v>
      </c>
      <c r="C373" s="1">
        <v>265.60000000000002</v>
      </c>
      <c r="D373" s="1">
        <v>265.77</v>
      </c>
      <c r="E373" s="1">
        <v>261.38</v>
      </c>
      <c r="F373" s="1">
        <v>263.23</v>
      </c>
      <c r="G373" s="1">
        <f>testdata4[[#This Row],[high]]-testdata4[[#This Row],[low]]</f>
        <v>4.3899999999999864</v>
      </c>
      <c r="H373" s="1">
        <f>ABS(testdata4[[#This Row],[high]]-F372)</f>
        <v>1.0900000000000318</v>
      </c>
      <c r="I373" s="1">
        <f>ABS(testdata4[[#This Row],[low]]-F372)</f>
        <v>5.4800000000000182</v>
      </c>
      <c r="J373" s="1">
        <f>MAX(testdata4[[#This Row],[H-L]:[|L-pC|]])</f>
        <v>5.4800000000000182</v>
      </c>
      <c r="K373" s="10">
        <f>(K372*20+testdata4[[#This Row],[TR]])/21</f>
        <v>2.4959641498454315</v>
      </c>
      <c r="L373" s="1">
        <f>testdata4[[#This Row],[close]]+Multiplier*testdata4[[#This Row],[ATR]]</f>
        <v>270.71789244953629</v>
      </c>
      <c r="M373" s="1">
        <f>testdata4[[#This Row],[close]]-Multiplier*testdata4[[#This Row],[ATR]]</f>
        <v>255.74210755046371</v>
      </c>
      <c r="N373" s="1">
        <f>IF(OR(testdata4[[#This Row],[UpperE]]&lt;N372,D372&gt;N372),testdata4[[#This Row],[UpperE]],N372)</f>
        <v>270.71789244953629</v>
      </c>
      <c r="O373" s="1">
        <f>IF(OR(testdata4[[#This Row],[LowerE]]&gt;O372,E372&lt;O372),testdata4[[#This Row],[LowerE]],O372)</f>
        <v>262.12934256260917</v>
      </c>
      <c r="P373" s="7">
        <f>IF(S372=N372,testdata4[[#This Row],[Upper]],testdata4[[#This Row],[Lower]])</f>
        <v>270.71789244953629</v>
      </c>
      <c r="Q373" s="7">
        <f>IF(testdata4[[#This Row],[AtrStop]]=testdata4[[#This Row],[Upper]],testdata4[[#This Row],[Upper]],NA())</f>
        <v>270.71789244953629</v>
      </c>
      <c r="R373" s="7" t="e">
        <f>IF(testdata4[[#This Row],[AtrStop]]=testdata4[[#This Row],[Lower]],testdata4[[#This Row],[Lower]],NA())</f>
        <v>#N/A</v>
      </c>
      <c r="S373" s="19">
        <f>IF(testdata4[[#This Row],[low]]&lt;=testdata4[[#This Row],[STpot]],testdata4[[#This Row],[Upper]],testdata4[[#This Row],[Lower]])</f>
        <v>270.71789244953629</v>
      </c>
      <c r="U373" s="2"/>
      <c r="V373" s="7"/>
      <c r="W373" s="7"/>
      <c r="X373" s="19"/>
      <c r="Y373" t="str">
        <f t="shared" si="5"/>
        <v>ERR</v>
      </c>
    </row>
    <row r="374" spans="1:25" x14ac:dyDescent="0.25">
      <c r="A374" s="5">
        <v>372</v>
      </c>
      <c r="B374" s="2">
        <v>43277</v>
      </c>
      <c r="C374" s="1">
        <v>263.85000000000002</v>
      </c>
      <c r="D374" s="1">
        <v>264.74</v>
      </c>
      <c r="E374" s="1">
        <v>263.02</v>
      </c>
      <c r="F374" s="1">
        <v>263.81</v>
      </c>
      <c r="G374" s="1">
        <f>testdata4[[#This Row],[high]]-testdata4[[#This Row],[low]]</f>
        <v>1.7200000000000273</v>
      </c>
      <c r="H374" s="1">
        <f>ABS(testdata4[[#This Row],[high]]-F373)</f>
        <v>1.5099999999999909</v>
      </c>
      <c r="I374" s="1">
        <f>ABS(testdata4[[#This Row],[low]]-F373)</f>
        <v>0.21000000000003638</v>
      </c>
      <c r="J374" s="1">
        <f>MAX(testdata4[[#This Row],[H-L]:[|L-pC|]])</f>
        <v>1.7200000000000273</v>
      </c>
      <c r="K374" s="10">
        <f>(K373*20+testdata4[[#This Row],[TR]])/21</f>
        <v>2.4590134760432694</v>
      </c>
      <c r="L374" s="1">
        <f>testdata4[[#This Row],[close]]+Multiplier*testdata4[[#This Row],[ATR]]</f>
        <v>271.18704042812982</v>
      </c>
      <c r="M374" s="1">
        <f>testdata4[[#This Row],[close]]-Multiplier*testdata4[[#This Row],[ATR]]</f>
        <v>256.43295957187019</v>
      </c>
      <c r="N374" s="1">
        <f>IF(OR(testdata4[[#This Row],[UpperE]]&lt;N373,D373&gt;N373),testdata4[[#This Row],[UpperE]],N373)</f>
        <v>270.71789244953629</v>
      </c>
      <c r="O374" s="1">
        <f>IF(OR(testdata4[[#This Row],[LowerE]]&gt;O373,E373&lt;O373),testdata4[[#This Row],[LowerE]],O373)</f>
        <v>256.43295957187019</v>
      </c>
      <c r="P374" s="7">
        <f>IF(S373=N373,testdata4[[#This Row],[Upper]],testdata4[[#This Row],[Lower]])</f>
        <v>270.71789244953629</v>
      </c>
      <c r="Q374" s="7">
        <f>IF(testdata4[[#This Row],[AtrStop]]=testdata4[[#This Row],[Upper]],testdata4[[#This Row],[Upper]],NA())</f>
        <v>270.71789244953629</v>
      </c>
      <c r="R374" s="7" t="e">
        <f>IF(testdata4[[#This Row],[AtrStop]]=testdata4[[#This Row],[Lower]],testdata4[[#This Row],[Lower]],NA())</f>
        <v>#N/A</v>
      </c>
      <c r="S374" s="19">
        <f>IF(testdata4[[#This Row],[low]]&lt;=testdata4[[#This Row],[STpot]],testdata4[[#This Row],[Upper]],testdata4[[#This Row],[Lower]])</f>
        <v>270.71789244953629</v>
      </c>
      <c r="U374" s="2"/>
      <c r="V374" s="7"/>
      <c r="W374" s="7"/>
      <c r="X374" s="19"/>
      <c r="Y374" t="str">
        <f t="shared" si="5"/>
        <v>ERR</v>
      </c>
    </row>
    <row r="375" spans="1:25" x14ac:dyDescent="0.25">
      <c r="A375" s="5">
        <v>373</v>
      </c>
      <c r="B375" s="2">
        <v>43278</v>
      </c>
      <c r="C375" s="1">
        <v>264.45</v>
      </c>
      <c r="D375" s="1">
        <v>266.01</v>
      </c>
      <c r="E375" s="1">
        <v>261.45999999999998</v>
      </c>
      <c r="F375" s="1">
        <v>261.63</v>
      </c>
      <c r="G375" s="1">
        <f>testdata4[[#This Row],[high]]-testdata4[[#This Row],[low]]</f>
        <v>4.5500000000000114</v>
      </c>
      <c r="H375" s="1">
        <f>ABS(testdata4[[#This Row],[high]]-F374)</f>
        <v>2.1999999999999886</v>
      </c>
      <c r="I375" s="1">
        <f>ABS(testdata4[[#This Row],[low]]-F374)</f>
        <v>2.3500000000000227</v>
      </c>
      <c r="J375" s="1">
        <f>MAX(testdata4[[#This Row],[H-L]:[|L-pC|]])</f>
        <v>4.5500000000000114</v>
      </c>
      <c r="K375" s="10">
        <f>(K374*20+testdata4[[#This Row],[TR]])/21</f>
        <v>2.5585842628983522</v>
      </c>
      <c r="L375" s="1">
        <f>testdata4[[#This Row],[close]]+Multiplier*testdata4[[#This Row],[ATR]]</f>
        <v>269.30575278869503</v>
      </c>
      <c r="M375" s="1">
        <f>testdata4[[#This Row],[close]]-Multiplier*testdata4[[#This Row],[ATR]]</f>
        <v>253.95424721130493</v>
      </c>
      <c r="N375" s="1">
        <f>IF(OR(testdata4[[#This Row],[UpperE]]&lt;N374,D374&gt;N374),testdata4[[#This Row],[UpperE]],N374)</f>
        <v>269.30575278869503</v>
      </c>
      <c r="O375" s="1">
        <f>IF(OR(testdata4[[#This Row],[LowerE]]&gt;O374,E374&lt;O374),testdata4[[#This Row],[LowerE]],O374)</f>
        <v>256.43295957187019</v>
      </c>
      <c r="P375" s="7">
        <f>IF(S374=N374,testdata4[[#This Row],[Upper]],testdata4[[#This Row],[Lower]])</f>
        <v>269.30575278869503</v>
      </c>
      <c r="Q375" s="7">
        <f>IF(testdata4[[#This Row],[AtrStop]]=testdata4[[#This Row],[Upper]],testdata4[[#This Row],[Upper]],NA())</f>
        <v>269.30575278869503</v>
      </c>
      <c r="R375" s="7" t="e">
        <f>IF(testdata4[[#This Row],[AtrStop]]=testdata4[[#This Row],[Lower]],testdata4[[#This Row],[Lower]],NA())</f>
        <v>#N/A</v>
      </c>
      <c r="S375" s="19">
        <f>IF(testdata4[[#This Row],[low]]&lt;=testdata4[[#This Row],[STpot]],testdata4[[#This Row],[Upper]],testdata4[[#This Row],[Lower]])</f>
        <v>269.30575278869503</v>
      </c>
      <c r="U375" s="2"/>
      <c r="V375" s="7"/>
      <c r="W375" s="7"/>
      <c r="X375" s="19"/>
      <c r="Y375" t="str">
        <f t="shared" si="5"/>
        <v>ERR</v>
      </c>
    </row>
    <row r="376" spans="1:25" x14ac:dyDescent="0.25">
      <c r="A376" s="5">
        <v>374</v>
      </c>
      <c r="B376" s="2">
        <v>43279</v>
      </c>
      <c r="C376" s="1">
        <v>261.57</v>
      </c>
      <c r="D376" s="1">
        <v>263.95999999999998</v>
      </c>
      <c r="E376" s="1">
        <v>260.79000000000002</v>
      </c>
      <c r="F376" s="1">
        <v>263.12</v>
      </c>
      <c r="G376" s="1">
        <f>testdata4[[#This Row],[high]]-testdata4[[#This Row],[low]]</f>
        <v>3.1699999999999591</v>
      </c>
      <c r="H376" s="1">
        <f>ABS(testdata4[[#This Row],[high]]-F375)</f>
        <v>2.3299999999999841</v>
      </c>
      <c r="I376" s="1">
        <f>ABS(testdata4[[#This Row],[low]]-F375)</f>
        <v>0.83999999999997499</v>
      </c>
      <c r="J376" s="1">
        <f>MAX(testdata4[[#This Row],[H-L]:[|L-pC|]])</f>
        <v>3.1699999999999591</v>
      </c>
      <c r="K376" s="10">
        <f>(K375*20+testdata4[[#This Row],[TR]])/21</f>
        <v>2.5876992979984288</v>
      </c>
      <c r="L376" s="1">
        <f>testdata4[[#This Row],[close]]+Multiplier*testdata4[[#This Row],[ATR]]</f>
        <v>270.88309789399528</v>
      </c>
      <c r="M376" s="1">
        <f>testdata4[[#This Row],[close]]-Multiplier*testdata4[[#This Row],[ATR]]</f>
        <v>255.35690210600472</v>
      </c>
      <c r="N376" s="1">
        <f>IF(OR(testdata4[[#This Row],[UpperE]]&lt;N375,D375&gt;N375),testdata4[[#This Row],[UpperE]],N375)</f>
        <v>269.30575278869503</v>
      </c>
      <c r="O376" s="1">
        <f>IF(OR(testdata4[[#This Row],[LowerE]]&gt;O375,E375&lt;O375),testdata4[[#This Row],[LowerE]],O375)</f>
        <v>256.43295957187019</v>
      </c>
      <c r="P376" s="7">
        <f>IF(S375=N375,testdata4[[#This Row],[Upper]],testdata4[[#This Row],[Lower]])</f>
        <v>269.30575278869503</v>
      </c>
      <c r="Q376" s="7">
        <f>IF(testdata4[[#This Row],[AtrStop]]=testdata4[[#This Row],[Upper]],testdata4[[#This Row],[Upper]],NA())</f>
        <v>269.30575278869503</v>
      </c>
      <c r="R376" s="7" t="e">
        <f>IF(testdata4[[#This Row],[AtrStop]]=testdata4[[#This Row],[Lower]],testdata4[[#This Row],[Lower]],NA())</f>
        <v>#N/A</v>
      </c>
      <c r="S376" s="19">
        <f>IF(testdata4[[#This Row],[low]]&lt;=testdata4[[#This Row],[STpot]],testdata4[[#This Row],[Upper]],testdata4[[#This Row],[Lower]])</f>
        <v>269.30575278869503</v>
      </c>
      <c r="U376" s="2"/>
      <c r="V376" s="7"/>
      <c r="W376" s="7"/>
      <c r="X376" s="19"/>
      <c r="Y376" t="str">
        <f t="shared" si="5"/>
        <v>ERR</v>
      </c>
    </row>
    <row r="377" spans="1:25" x14ac:dyDescent="0.25">
      <c r="A377" s="5">
        <v>375</v>
      </c>
      <c r="B377" s="2">
        <v>43280</v>
      </c>
      <c r="C377" s="1">
        <v>264.32</v>
      </c>
      <c r="D377" s="1">
        <v>265.81</v>
      </c>
      <c r="E377" s="1">
        <v>263.37</v>
      </c>
      <c r="F377" s="1">
        <v>263.5</v>
      </c>
      <c r="G377" s="1">
        <f>testdata4[[#This Row],[high]]-testdata4[[#This Row],[low]]</f>
        <v>2.4399999999999977</v>
      </c>
      <c r="H377" s="1">
        <f>ABS(testdata4[[#This Row],[high]]-F376)</f>
        <v>2.6899999999999977</v>
      </c>
      <c r="I377" s="1">
        <f>ABS(testdata4[[#This Row],[low]]-F376)</f>
        <v>0.25</v>
      </c>
      <c r="J377" s="1">
        <f>MAX(testdata4[[#This Row],[H-L]:[|L-pC|]])</f>
        <v>2.6899999999999977</v>
      </c>
      <c r="K377" s="10">
        <f>(K376*20+testdata4[[#This Row],[TR]])/21</f>
        <v>2.5925707599985035</v>
      </c>
      <c r="L377" s="1">
        <f>testdata4[[#This Row],[close]]+Multiplier*testdata4[[#This Row],[ATR]]</f>
        <v>271.27771227999551</v>
      </c>
      <c r="M377" s="1">
        <f>testdata4[[#This Row],[close]]-Multiplier*testdata4[[#This Row],[ATR]]</f>
        <v>255.72228772000449</v>
      </c>
      <c r="N377" s="1">
        <f>IF(OR(testdata4[[#This Row],[UpperE]]&lt;N376,D376&gt;N376),testdata4[[#This Row],[UpperE]],N376)</f>
        <v>269.30575278869503</v>
      </c>
      <c r="O377" s="1">
        <f>IF(OR(testdata4[[#This Row],[LowerE]]&gt;O376,E376&lt;O376),testdata4[[#This Row],[LowerE]],O376)</f>
        <v>256.43295957187019</v>
      </c>
      <c r="P377" s="7">
        <f>IF(S376=N376,testdata4[[#This Row],[Upper]],testdata4[[#This Row],[Lower]])</f>
        <v>269.30575278869503</v>
      </c>
      <c r="Q377" s="7">
        <f>IF(testdata4[[#This Row],[AtrStop]]=testdata4[[#This Row],[Upper]],testdata4[[#This Row],[Upper]],NA())</f>
        <v>269.30575278869503</v>
      </c>
      <c r="R377" s="7" t="e">
        <f>IF(testdata4[[#This Row],[AtrStop]]=testdata4[[#This Row],[Lower]],testdata4[[#This Row],[Lower]],NA())</f>
        <v>#N/A</v>
      </c>
      <c r="S377" s="19">
        <f>IF(testdata4[[#This Row],[low]]&lt;=testdata4[[#This Row],[STpot]],testdata4[[#This Row],[Upper]],testdata4[[#This Row],[Lower]])</f>
        <v>269.30575278869503</v>
      </c>
      <c r="U377" s="2"/>
      <c r="V377" s="7"/>
      <c r="W377" s="7"/>
      <c r="X377" s="19"/>
      <c r="Y377" t="str">
        <f t="shared" si="5"/>
        <v>ERR</v>
      </c>
    </row>
    <row r="378" spans="1:25" x14ac:dyDescent="0.25">
      <c r="A378" s="5">
        <v>376</v>
      </c>
      <c r="B378" s="2">
        <v>43283</v>
      </c>
      <c r="C378" s="1">
        <v>261.77999999999997</v>
      </c>
      <c r="D378" s="1">
        <v>264.24</v>
      </c>
      <c r="E378" s="1">
        <v>261.52</v>
      </c>
      <c r="F378" s="1">
        <v>264.06</v>
      </c>
      <c r="G378" s="1">
        <f>testdata4[[#This Row],[high]]-testdata4[[#This Row],[low]]</f>
        <v>2.7200000000000273</v>
      </c>
      <c r="H378" s="1">
        <f>ABS(testdata4[[#This Row],[high]]-F377)</f>
        <v>0.74000000000000909</v>
      </c>
      <c r="I378" s="1">
        <f>ABS(testdata4[[#This Row],[low]]-F377)</f>
        <v>1.9800000000000182</v>
      </c>
      <c r="J378" s="1">
        <f>MAX(testdata4[[#This Row],[H-L]:[|L-pC|]])</f>
        <v>2.7200000000000273</v>
      </c>
      <c r="K378" s="10">
        <f>(K377*20+testdata4[[#This Row],[TR]])/21</f>
        <v>2.5986388190461951</v>
      </c>
      <c r="L378" s="1">
        <f>testdata4[[#This Row],[close]]+Multiplier*testdata4[[#This Row],[ATR]]</f>
        <v>271.85591645713856</v>
      </c>
      <c r="M378" s="1">
        <f>testdata4[[#This Row],[close]]-Multiplier*testdata4[[#This Row],[ATR]]</f>
        <v>256.26408354286144</v>
      </c>
      <c r="N378" s="1">
        <f>IF(OR(testdata4[[#This Row],[UpperE]]&lt;N377,D377&gt;N377),testdata4[[#This Row],[UpperE]],N377)</f>
        <v>269.30575278869503</v>
      </c>
      <c r="O378" s="1">
        <f>IF(OR(testdata4[[#This Row],[LowerE]]&gt;O377,E377&lt;O377),testdata4[[#This Row],[LowerE]],O377)</f>
        <v>256.43295957187019</v>
      </c>
      <c r="P378" s="7">
        <f>IF(S377=N377,testdata4[[#This Row],[Upper]],testdata4[[#This Row],[Lower]])</f>
        <v>269.30575278869503</v>
      </c>
      <c r="Q378" s="7">
        <f>IF(testdata4[[#This Row],[AtrStop]]=testdata4[[#This Row],[Upper]],testdata4[[#This Row],[Upper]],NA())</f>
        <v>269.30575278869503</v>
      </c>
      <c r="R378" s="7" t="e">
        <f>IF(testdata4[[#This Row],[AtrStop]]=testdata4[[#This Row],[Lower]],testdata4[[#This Row],[Lower]],NA())</f>
        <v>#N/A</v>
      </c>
      <c r="S378" s="19">
        <f>IF(testdata4[[#This Row],[low]]&lt;=testdata4[[#This Row],[STpot]],testdata4[[#This Row],[Upper]],testdata4[[#This Row],[Lower]])</f>
        <v>269.30575278869503</v>
      </c>
      <c r="U378" s="2"/>
      <c r="V378" s="7"/>
      <c r="W378" s="7"/>
      <c r="X378" s="19"/>
      <c r="Y378" t="str">
        <f t="shared" si="5"/>
        <v>ERR</v>
      </c>
    </row>
    <row r="379" spans="1:25" x14ac:dyDescent="0.25">
      <c r="A379" s="5">
        <v>377</v>
      </c>
      <c r="B379" s="2">
        <v>43284</v>
      </c>
      <c r="C379" s="1">
        <v>265.05</v>
      </c>
      <c r="D379" s="1">
        <v>265.14999999999998</v>
      </c>
      <c r="E379" s="1">
        <v>262.67</v>
      </c>
      <c r="F379" s="1">
        <v>263.13</v>
      </c>
      <c r="G379" s="1">
        <f>testdata4[[#This Row],[high]]-testdata4[[#This Row],[low]]</f>
        <v>2.4799999999999613</v>
      </c>
      <c r="H379" s="1">
        <f>ABS(testdata4[[#This Row],[high]]-F378)</f>
        <v>1.089999999999975</v>
      </c>
      <c r="I379" s="1">
        <f>ABS(testdata4[[#This Row],[low]]-F378)</f>
        <v>1.3899999999999864</v>
      </c>
      <c r="J379" s="1">
        <f>MAX(testdata4[[#This Row],[H-L]:[|L-pC|]])</f>
        <v>2.4799999999999613</v>
      </c>
      <c r="K379" s="10">
        <f>(K378*20+testdata4[[#This Row],[TR]])/21</f>
        <v>2.592989351472565</v>
      </c>
      <c r="L379" s="1">
        <f>testdata4[[#This Row],[close]]+Multiplier*testdata4[[#This Row],[ATR]]</f>
        <v>270.9089680544177</v>
      </c>
      <c r="M379" s="1">
        <f>testdata4[[#This Row],[close]]-Multiplier*testdata4[[#This Row],[ATR]]</f>
        <v>255.35103194558229</v>
      </c>
      <c r="N379" s="1">
        <f>IF(OR(testdata4[[#This Row],[UpperE]]&lt;N378,D378&gt;N378),testdata4[[#This Row],[UpperE]],N378)</f>
        <v>269.30575278869503</v>
      </c>
      <c r="O379" s="1">
        <f>IF(OR(testdata4[[#This Row],[LowerE]]&gt;O378,E378&lt;O378),testdata4[[#This Row],[LowerE]],O378)</f>
        <v>256.43295957187019</v>
      </c>
      <c r="P379" s="7">
        <f>IF(S378=N378,testdata4[[#This Row],[Upper]],testdata4[[#This Row],[Lower]])</f>
        <v>269.30575278869503</v>
      </c>
      <c r="Q379" s="7">
        <f>IF(testdata4[[#This Row],[AtrStop]]=testdata4[[#This Row],[Upper]],testdata4[[#This Row],[Upper]],NA())</f>
        <v>269.30575278869503</v>
      </c>
      <c r="R379" s="7" t="e">
        <f>IF(testdata4[[#This Row],[AtrStop]]=testdata4[[#This Row],[Lower]],testdata4[[#This Row],[Lower]],NA())</f>
        <v>#N/A</v>
      </c>
      <c r="S379" s="19">
        <f>IF(testdata4[[#This Row],[low]]&lt;=testdata4[[#This Row],[STpot]],testdata4[[#This Row],[Upper]],testdata4[[#This Row],[Lower]])</f>
        <v>269.30575278869503</v>
      </c>
      <c r="U379" s="2"/>
      <c r="V379" s="7"/>
      <c r="W379" s="7"/>
      <c r="X379" s="19"/>
      <c r="Y379" t="str">
        <f t="shared" si="5"/>
        <v>ERR</v>
      </c>
    </row>
    <row r="380" spans="1:25" x14ac:dyDescent="0.25">
      <c r="A380" s="5">
        <v>378</v>
      </c>
      <c r="B380" s="2">
        <v>43286</v>
      </c>
      <c r="C380" s="1">
        <v>264.36</v>
      </c>
      <c r="D380" s="1">
        <v>265.35000000000002</v>
      </c>
      <c r="E380" s="1">
        <v>263.19</v>
      </c>
      <c r="F380" s="1">
        <v>265.27999999999997</v>
      </c>
      <c r="G380" s="1">
        <f>testdata4[[#This Row],[high]]-testdata4[[#This Row],[low]]</f>
        <v>2.160000000000025</v>
      </c>
      <c r="H380" s="1">
        <f>ABS(testdata4[[#This Row],[high]]-F379)</f>
        <v>2.2200000000000273</v>
      </c>
      <c r="I380" s="1">
        <f>ABS(testdata4[[#This Row],[low]]-F379)</f>
        <v>6.0000000000002274E-2</v>
      </c>
      <c r="J380" s="1">
        <f>MAX(testdata4[[#This Row],[H-L]:[|L-pC|]])</f>
        <v>2.2200000000000273</v>
      </c>
      <c r="K380" s="10">
        <f>(K379*20+testdata4[[#This Row],[TR]])/21</f>
        <v>2.5752279537833962</v>
      </c>
      <c r="L380" s="1">
        <f>testdata4[[#This Row],[close]]+Multiplier*testdata4[[#This Row],[ATR]]</f>
        <v>273.00568386135018</v>
      </c>
      <c r="M380" s="1">
        <f>testdata4[[#This Row],[close]]-Multiplier*testdata4[[#This Row],[ATR]]</f>
        <v>257.55431613864977</v>
      </c>
      <c r="N380" s="1">
        <f>IF(OR(testdata4[[#This Row],[UpperE]]&lt;N379,D379&gt;N379),testdata4[[#This Row],[UpperE]],N379)</f>
        <v>269.30575278869503</v>
      </c>
      <c r="O380" s="1">
        <f>IF(OR(testdata4[[#This Row],[LowerE]]&gt;O379,E379&lt;O379),testdata4[[#This Row],[LowerE]],O379)</f>
        <v>257.55431613864977</v>
      </c>
      <c r="P380" s="7">
        <f>IF(S379=N379,testdata4[[#This Row],[Upper]],testdata4[[#This Row],[Lower]])</f>
        <v>269.30575278869503</v>
      </c>
      <c r="Q380" s="7">
        <f>IF(testdata4[[#This Row],[AtrStop]]=testdata4[[#This Row],[Upper]],testdata4[[#This Row],[Upper]],NA())</f>
        <v>269.30575278869503</v>
      </c>
      <c r="R380" s="7" t="e">
        <f>IF(testdata4[[#This Row],[AtrStop]]=testdata4[[#This Row],[Lower]],testdata4[[#This Row],[Lower]],NA())</f>
        <v>#N/A</v>
      </c>
      <c r="S380" s="19">
        <f>IF(testdata4[[#This Row],[low]]&lt;=testdata4[[#This Row],[STpot]],testdata4[[#This Row],[Upper]],testdata4[[#This Row],[Lower]])</f>
        <v>269.30575278869503</v>
      </c>
      <c r="U380" s="2"/>
      <c r="V380" s="7"/>
      <c r="W380" s="7"/>
      <c r="X380" s="19"/>
      <c r="Y380" t="str">
        <f t="shared" si="5"/>
        <v>ERR</v>
      </c>
    </row>
    <row r="381" spans="1:25" x14ac:dyDescent="0.25">
      <c r="A381" s="5">
        <v>379</v>
      </c>
      <c r="B381" s="2">
        <v>43287</v>
      </c>
      <c r="C381" s="1">
        <v>265.31</v>
      </c>
      <c r="D381" s="1">
        <v>267.93</v>
      </c>
      <c r="E381" s="1">
        <v>264.89</v>
      </c>
      <c r="F381" s="1">
        <v>267.52</v>
      </c>
      <c r="G381" s="1">
        <f>testdata4[[#This Row],[high]]-testdata4[[#This Row],[low]]</f>
        <v>3.0400000000000205</v>
      </c>
      <c r="H381" s="1">
        <f>ABS(testdata4[[#This Row],[high]]-F380)</f>
        <v>2.6500000000000341</v>
      </c>
      <c r="I381" s="1">
        <f>ABS(testdata4[[#This Row],[low]]-F380)</f>
        <v>0.38999999999998636</v>
      </c>
      <c r="J381" s="1">
        <f>MAX(testdata4[[#This Row],[H-L]:[|L-pC|]])</f>
        <v>3.0400000000000205</v>
      </c>
      <c r="K381" s="10">
        <f>(K380*20+testdata4[[#This Row],[TR]])/21</f>
        <v>2.5973599559841878</v>
      </c>
      <c r="L381" s="1">
        <f>testdata4[[#This Row],[close]]+Multiplier*testdata4[[#This Row],[ATR]]</f>
        <v>275.31207986795255</v>
      </c>
      <c r="M381" s="1">
        <f>testdata4[[#This Row],[close]]-Multiplier*testdata4[[#This Row],[ATR]]</f>
        <v>259.72792013204742</v>
      </c>
      <c r="N381" s="1">
        <f>IF(OR(testdata4[[#This Row],[UpperE]]&lt;N380,D380&gt;N380),testdata4[[#This Row],[UpperE]],N380)</f>
        <v>269.30575278869503</v>
      </c>
      <c r="O381" s="1">
        <f>IF(OR(testdata4[[#This Row],[LowerE]]&gt;O380,E380&lt;O380),testdata4[[#This Row],[LowerE]],O380)</f>
        <v>259.72792013204742</v>
      </c>
      <c r="P381" s="7">
        <f>IF(S380=N380,testdata4[[#This Row],[Upper]],testdata4[[#This Row],[Lower]])</f>
        <v>269.30575278869503</v>
      </c>
      <c r="Q381" s="7">
        <f>IF(testdata4[[#This Row],[AtrStop]]=testdata4[[#This Row],[Upper]],testdata4[[#This Row],[Upper]],NA())</f>
        <v>269.30575278869503</v>
      </c>
      <c r="R381" s="7" t="e">
        <f>IF(testdata4[[#This Row],[AtrStop]]=testdata4[[#This Row],[Lower]],testdata4[[#This Row],[Lower]],NA())</f>
        <v>#N/A</v>
      </c>
      <c r="S381" s="19">
        <f>IF(testdata4[[#This Row],[low]]&lt;=testdata4[[#This Row],[STpot]],testdata4[[#This Row],[Upper]],testdata4[[#This Row],[Lower]])</f>
        <v>269.30575278869503</v>
      </c>
      <c r="U381" s="2"/>
      <c r="V381" s="7"/>
      <c r="W381" s="7"/>
      <c r="X381" s="19"/>
      <c r="Y381" t="str">
        <f t="shared" si="5"/>
        <v>ERR</v>
      </c>
    </row>
    <row r="382" spans="1:25" x14ac:dyDescent="0.25">
      <c r="A382" s="5">
        <v>380</v>
      </c>
      <c r="B382" s="2">
        <v>43290</v>
      </c>
      <c r="C382" s="1">
        <v>268.62</v>
      </c>
      <c r="D382" s="1">
        <v>269.99</v>
      </c>
      <c r="E382" s="1">
        <v>268.57</v>
      </c>
      <c r="F382" s="1">
        <v>269.93</v>
      </c>
      <c r="G382" s="1">
        <f>testdata4[[#This Row],[high]]-testdata4[[#This Row],[low]]</f>
        <v>1.4200000000000159</v>
      </c>
      <c r="H382" s="1">
        <f>ABS(testdata4[[#This Row],[high]]-F381)</f>
        <v>2.4700000000000273</v>
      </c>
      <c r="I382" s="1">
        <f>ABS(testdata4[[#This Row],[low]]-F381)</f>
        <v>1.0500000000000114</v>
      </c>
      <c r="J382" s="1">
        <f>MAX(testdata4[[#This Row],[H-L]:[|L-pC|]])</f>
        <v>2.4700000000000273</v>
      </c>
      <c r="K382" s="10">
        <f>(K381*20+testdata4[[#This Row],[TR]])/21</f>
        <v>2.5912951961754183</v>
      </c>
      <c r="L382" s="1">
        <f>testdata4[[#This Row],[close]]+Multiplier*testdata4[[#This Row],[ATR]]</f>
        <v>277.70388558852625</v>
      </c>
      <c r="M382" s="1">
        <f>testdata4[[#This Row],[close]]-Multiplier*testdata4[[#This Row],[ATR]]</f>
        <v>262.15611441147377</v>
      </c>
      <c r="N382" s="1">
        <f>IF(OR(testdata4[[#This Row],[UpperE]]&lt;N381,D381&gt;N381),testdata4[[#This Row],[UpperE]],N381)</f>
        <v>269.30575278869503</v>
      </c>
      <c r="O382" s="1">
        <f>IF(OR(testdata4[[#This Row],[LowerE]]&gt;O381,E381&lt;O381),testdata4[[#This Row],[LowerE]],O381)</f>
        <v>262.15611441147377</v>
      </c>
      <c r="P382" s="7">
        <f>IF(S381=N381,testdata4[[#This Row],[Upper]],testdata4[[#This Row],[Lower]])</f>
        <v>269.30575278869503</v>
      </c>
      <c r="Q382" s="7">
        <f>IF(testdata4[[#This Row],[AtrStop]]=testdata4[[#This Row],[Upper]],testdata4[[#This Row],[Upper]],NA())</f>
        <v>269.30575278869503</v>
      </c>
      <c r="R382" s="7" t="e">
        <f>IF(testdata4[[#This Row],[AtrStop]]=testdata4[[#This Row],[Lower]],testdata4[[#This Row],[Lower]],NA())</f>
        <v>#N/A</v>
      </c>
      <c r="S382" s="19">
        <f>IF(testdata4[[#This Row],[low]]&lt;=testdata4[[#This Row],[STpot]],testdata4[[#This Row],[Upper]],testdata4[[#This Row],[Lower]])</f>
        <v>269.30575278869503</v>
      </c>
      <c r="U382" s="2"/>
      <c r="V382" s="7"/>
      <c r="W382" s="7"/>
      <c r="X382" s="19"/>
      <c r="Y382" t="str">
        <f t="shared" si="5"/>
        <v>ERR</v>
      </c>
    </row>
    <row r="383" spans="1:25" x14ac:dyDescent="0.25">
      <c r="A383" s="5">
        <v>381</v>
      </c>
      <c r="B383" s="2">
        <v>43291</v>
      </c>
      <c r="C383" s="1">
        <v>270.43</v>
      </c>
      <c r="D383" s="1">
        <v>271.01</v>
      </c>
      <c r="E383" s="1">
        <v>270.11</v>
      </c>
      <c r="F383" s="1">
        <v>270.89999999999998</v>
      </c>
      <c r="G383" s="1">
        <f>testdata4[[#This Row],[high]]-testdata4[[#This Row],[low]]</f>
        <v>0.89999999999997726</v>
      </c>
      <c r="H383" s="1">
        <f>ABS(testdata4[[#This Row],[high]]-F382)</f>
        <v>1.0799999999999841</v>
      </c>
      <c r="I383" s="1">
        <f>ABS(testdata4[[#This Row],[low]]-F382)</f>
        <v>0.18000000000000682</v>
      </c>
      <c r="J383" s="1">
        <f>MAX(testdata4[[#This Row],[H-L]:[|L-pC|]])</f>
        <v>1.0799999999999841</v>
      </c>
      <c r="K383" s="10">
        <f>(K382*20+testdata4[[#This Row],[TR]])/21</f>
        <v>2.5193287582623021</v>
      </c>
      <c r="L383" s="1">
        <f>testdata4[[#This Row],[close]]+Multiplier*testdata4[[#This Row],[ATR]]</f>
        <v>278.45798627478689</v>
      </c>
      <c r="M383" s="1">
        <f>testdata4[[#This Row],[close]]-Multiplier*testdata4[[#This Row],[ATR]]</f>
        <v>263.34201372521306</v>
      </c>
      <c r="N383" s="1">
        <f>IF(OR(testdata4[[#This Row],[UpperE]]&lt;N382,D382&gt;N382),testdata4[[#This Row],[UpperE]],N382)</f>
        <v>278.45798627478689</v>
      </c>
      <c r="O383" s="1">
        <f>IF(OR(testdata4[[#This Row],[LowerE]]&gt;O382,E382&lt;O382),testdata4[[#This Row],[LowerE]],O382)</f>
        <v>263.34201372521306</v>
      </c>
      <c r="P383" s="7">
        <f>IF(S382=N382,testdata4[[#This Row],[Upper]],testdata4[[#This Row],[Lower]])</f>
        <v>278.45798627478689</v>
      </c>
      <c r="Q383" s="7">
        <f>IF(testdata4[[#This Row],[AtrStop]]=testdata4[[#This Row],[Upper]],testdata4[[#This Row],[Upper]],NA())</f>
        <v>278.45798627478689</v>
      </c>
      <c r="R383" s="7" t="e">
        <f>IF(testdata4[[#This Row],[AtrStop]]=testdata4[[#This Row],[Lower]],testdata4[[#This Row],[Lower]],NA())</f>
        <v>#N/A</v>
      </c>
      <c r="S383" s="19">
        <f>IF(testdata4[[#This Row],[low]]&lt;=testdata4[[#This Row],[STpot]],testdata4[[#This Row],[Upper]],testdata4[[#This Row],[Lower]])</f>
        <v>278.45798627478689</v>
      </c>
      <c r="U383" s="2"/>
      <c r="V383" s="7"/>
      <c r="W383" s="7"/>
      <c r="X383" s="19"/>
      <c r="Y383" t="str">
        <f t="shared" si="5"/>
        <v>ERR</v>
      </c>
    </row>
    <row r="384" spans="1:25" x14ac:dyDescent="0.25">
      <c r="A384" s="5">
        <v>382</v>
      </c>
      <c r="B384" s="2">
        <v>43292</v>
      </c>
      <c r="C384" s="1">
        <v>269.2</v>
      </c>
      <c r="D384" s="1">
        <v>270.07</v>
      </c>
      <c r="E384" s="1">
        <v>268.58999999999997</v>
      </c>
      <c r="F384" s="1">
        <v>268.92</v>
      </c>
      <c r="G384" s="1">
        <f>testdata4[[#This Row],[high]]-testdata4[[#This Row],[low]]</f>
        <v>1.4800000000000182</v>
      </c>
      <c r="H384" s="1">
        <f>ABS(testdata4[[#This Row],[high]]-F383)</f>
        <v>0.82999999999998408</v>
      </c>
      <c r="I384" s="1">
        <f>ABS(testdata4[[#This Row],[low]]-F383)</f>
        <v>2.3100000000000023</v>
      </c>
      <c r="J384" s="1">
        <f>MAX(testdata4[[#This Row],[H-L]:[|L-pC|]])</f>
        <v>2.3100000000000023</v>
      </c>
      <c r="K384" s="10">
        <f>(K383*20+testdata4[[#This Row],[TR]])/21</f>
        <v>2.5093607221545735</v>
      </c>
      <c r="L384" s="1">
        <f>testdata4[[#This Row],[close]]+Multiplier*testdata4[[#This Row],[ATR]]</f>
        <v>276.44808216646373</v>
      </c>
      <c r="M384" s="1">
        <f>testdata4[[#This Row],[close]]-Multiplier*testdata4[[#This Row],[ATR]]</f>
        <v>261.3919178335363</v>
      </c>
      <c r="N384" s="1">
        <f>IF(OR(testdata4[[#This Row],[UpperE]]&lt;N383,D383&gt;N383),testdata4[[#This Row],[UpperE]],N383)</f>
        <v>276.44808216646373</v>
      </c>
      <c r="O384" s="1">
        <f>IF(OR(testdata4[[#This Row],[LowerE]]&gt;O383,E383&lt;O383),testdata4[[#This Row],[LowerE]],O383)</f>
        <v>263.34201372521306</v>
      </c>
      <c r="P384" s="7">
        <f>IF(S383=N383,testdata4[[#This Row],[Upper]],testdata4[[#This Row],[Lower]])</f>
        <v>276.44808216646373</v>
      </c>
      <c r="Q384" s="7">
        <f>IF(testdata4[[#This Row],[AtrStop]]=testdata4[[#This Row],[Upper]],testdata4[[#This Row],[Upper]],NA())</f>
        <v>276.44808216646373</v>
      </c>
      <c r="R384" s="7" t="e">
        <f>IF(testdata4[[#This Row],[AtrStop]]=testdata4[[#This Row],[Lower]],testdata4[[#This Row],[Lower]],NA())</f>
        <v>#N/A</v>
      </c>
      <c r="S384" s="19">
        <f>IF(testdata4[[#This Row],[low]]&lt;=testdata4[[#This Row],[STpot]],testdata4[[#This Row],[Upper]],testdata4[[#This Row],[Lower]])</f>
        <v>276.44808216646373</v>
      </c>
      <c r="U384" s="2"/>
      <c r="V384" s="7"/>
      <c r="W384" s="7"/>
      <c r="X384" s="19"/>
      <c r="Y384" t="str">
        <f t="shared" si="5"/>
        <v>ERR</v>
      </c>
    </row>
    <row r="385" spans="1:25" x14ac:dyDescent="0.25">
      <c r="A385" s="5">
        <v>383</v>
      </c>
      <c r="B385" s="2">
        <v>43293</v>
      </c>
      <c r="C385" s="1">
        <v>270.3</v>
      </c>
      <c r="D385" s="1">
        <v>271.42</v>
      </c>
      <c r="E385" s="1">
        <v>269.64</v>
      </c>
      <c r="F385" s="1">
        <v>271.36</v>
      </c>
      <c r="G385" s="1">
        <f>testdata4[[#This Row],[high]]-testdata4[[#This Row],[low]]</f>
        <v>1.7800000000000296</v>
      </c>
      <c r="H385" s="1">
        <f>ABS(testdata4[[#This Row],[high]]-F384)</f>
        <v>2.5</v>
      </c>
      <c r="I385" s="1">
        <f>ABS(testdata4[[#This Row],[low]]-F384)</f>
        <v>0.71999999999997044</v>
      </c>
      <c r="J385" s="1">
        <f>MAX(testdata4[[#This Row],[H-L]:[|L-pC|]])</f>
        <v>2.5</v>
      </c>
      <c r="K385" s="10">
        <f>(K384*20+testdata4[[#This Row],[TR]])/21</f>
        <v>2.5089149734805463</v>
      </c>
      <c r="L385" s="1">
        <f>testdata4[[#This Row],[close]]+Multiplier*testdata4[[#This Row],[ATR]]</f>
        <v>278.88674492044163</v>
      </c>
      <c r="M385" s="1">
        <f>testdata4[[#This Row],[close]]-Multiplier*testdata4[[#This Row],[ATR]]</f>
        <v>263.8332550795584</v>
      </c>
      <c r="N385" s="1">
        <f>IF(OR(testdata4[[#This Row],[UpperE]]&lt;N384,D384&gt;N384),testdata4[[#This Row],[UpperE]],N384)</f>
        <v>276.44808216646373</v>
      </c>
      <c r="O385" s="1">
        <f>IF(OR(testdata4[[#This Row],[LowerE]]&gt;O384,E384&lt;O384),testdata4[[#This Row],[LowerE]],O384)</f>
        <v>263.8332550795584</v>
      </c>
      <c r="P385" s="7">
        <f>IF(S384=N384,testdata4[[#This Row],[Upper]],testdata4[[#This Row],[Lower]])</f>
        <v>276.44808216646373</v>
      </c>
      <c r="Q385" s="7">
        <f>IF(testdata4[[#This Row],[AtrStop]]=testdata4[[#This Row],[Upper]],testdata4[[#This Row],[Upper]],NA())</f>
        <v>276.44808216646373</v>
      </c>
      <c r="R385" s="7" t="e">
        <f>IF(testdata4[[#This Row],[AtrStop]]=testdata4[[#This Row],[Lower]],testdata4[[#This Row],[Lower]],NA())</f>
        <v>#N/A</v>
      </c>
      <c r="S385" s="19">
        <f>IF(testdata4[[#This Row],[low]]&lt;=testdata4[[#This Row],[STpot]],testdata4[[#This Row],[Upper]],testdata4[[#This Row],[Lower]])</f>
        <v>276.44808216646373</v>
      </c>
      <c r="U385" s="2"/>
      <c r="V385" s="7"/>
      <c r="W385" s="7"/>
      <c r="X385" s="19"/>
      <c r="Y385" t="str">
        <f t="shared" si="5"/>
        <v>ERR</v>
      </c>
    </row>
    <row r="386" spans="1:25" x14ac:dyDescent="0.25">
      <c r="A386" s="5">
        <v>384</v>
      </c>
      <c r="B386" s="2">
        <v>43294</v>
      </c>
      <c r="C386" s="1">
        <v>271.16000000000003</v>
      </c>
      <c r="D386" s="1">
        <v>271.89999999999998</v>
      </c>
      <c r="E386" s="1">
        <v>270.67</v>
      </c>
      <c r="F386" s="1">
        <v>271.57</v>
      </c>
      <c r="G386" s="1">
        <f>testdata4[[#This Row],[high]]-testdata4[[#This Row],[low]]</f>
        <v>1.2299999999999613</v>
      </c>
      <c r="H386" s="1">
        <f>ABS(testdata4[[#This Row],[high]]-F385)</f>
        <v>0.53999999999996362</v>
      </c>
      <c r="I386" s="1">
        <f>ABS(testdata4[[#This Row],[low]]-F385)</f>
        <v>0.68999999999999773</v>
      </c>
      <c r="J386" s="1">
        <f>MAX(testdata4[[#This Row],[H-L]:[|L-pC|]])</f>
        <v>1.2299999999999613</v>
      </c>
      <c r="K386" s="10">
        <f>(K385*20+testdata4[[#This Row],[TR]])/21</f>
        <v>2.4480142604576614</v>
      </c>
      <c r="L386" s="1">
        <f>testdata4[[#This Row],[close]]+Multiplier*testdata4[[#This Row],[ATR]]</f>
        <v>278.91404278137298</v>
      </c>
      <c r="M386" s="1">
        <f>testdata4[[#This Row],[close]]-Multiplier*testdata4[[#This Row],[ATR]]</f>
        <v>264.225957218627</v>
      </c>
      <c r="N386" s="1">
        <f>IF(OR(testdata4[[#This Row],[UpperE]]&lt;N385,D385&gt;N385),testdata4[[#This Row],[UpperE]],N385)</f>
        <v>276.44808216646373</v>
      </c>
      <c r="O386" s="1">
        <f>IF(OR(testdata4[[#This Row],[LowerE]]&gt;O385,E385&lt;O385),testdata4[[#This Row],[LowerE]],O385)</f>
        <v>264.225957218627</v>
      </c>
      <c r="P386" s="7">
        <f>IF(S385=N385,testdata4[[#This Row],[Upper]],testdata4[[#This Row],[Lower]])</f>
        <v>276.44808216646373</v>
      </c>
      <c r="Q386" s="7">
        <f>IF(testdata4[[#This Row],[AtrStop]]=testdata4[[#This Row],[Upper]],testdata4[[#This Row],[Upper]],NA())</f>
        <v>276.44808216646373</v>
      </c>
      <c r="R386" s="7" t="e">
        <f>IF(testdata4[[#This Row],[AtrStop]]=testdata4[[#This Row],[Lower]],testdata4[[#This Row],[Lower]],NA())</f>
        <v>#N/A</v>
      </c>
      <c r="S386" s="19">
        <f>IF(testdata4[[#This Row],[low]]&lt;=testdata4[[#This Row],[STpot]],testdata4[[#This Row],[Upper]],testdata4[[#This Row],[Lower]])</f>
        <v>276.44808216646373</v>
      </c>
      <c r="U386" s="2"/>
      <c r="V386" s="7"/>
      <c r="W386" s="7"/>
      <c r="X386" s="19"/>
      <c r="Y386" t="str">
        <f t="shared" si="5"/>
        <v>ERR</v>
      </c>
    </row>
    <row r="387" spans="1:25" x14ac:dyDescent="0.25">
      <c r="A387" s="5">
        <v>385</v>
      </c>
      <c r="B387" s="2">
        <v>43297</v>
      </c>
      <c r="C387" s="1">
        <v>271.62</v>
      </c>
      <c r="D387" s="1">
        <v>271.77999999999997</v>
      </c>
      <c r="E387" s="1">
        <v>270.83999999999997</v>
      </c>
      <c r="F387" s="1">
        <v>271.33</v>
      </c>
      <c r="G387" s="1">
        <f>testdata4[[#This Row],[high]]-testdata4[[#This Row],[low]]</f>
        <v>0.93999999999999773</v>
      </c>
      <c r="H387" s="1">
        <f>ABS(testdata4[[#This Row],[high]]-F386)</f>
        <v>0.20999999999997954</v>
      </c>
      <c r="I387" s="1">
        <f>ABS(testdata4[[#This Row],[low]]-F386)</f>
        <v>0.73000000000001819</v>
      </c>
      <c r="J387" s="1">
        <f>MAX(testdata4[[#This Row],[H-L]:[|L-pC|]])</f>
        <v>0.93999999999999773</v>
      </c>
      <c r="K387" s="10">
        <f>(K386*20+testdata4[[#This Row],[TR]])/21</f>
        <v>2.3762040575787249</v>
      </c>
      <c r="L387" s="1">
        <f>testdata4[[#This Row],[close]]+Multiplier*testdata4[[#This Row],[ATR]]</f>
        <v>278.45861217273614</v>
      </c>
      <c r="M387" s="1">
        <f>testdata4[[#This Row],[close]]-Multiplier*testdata4[[#This Row],[ATR]]</f>
        <v>264.20138782726383</v>
      </c>
      <c r="N387" s="1">
        <f>IF(OR(testdata4[[#This Row],[UpperE]]&lt;N386,D386&gt;N386),testdata4[[#This Row],[UpperE]],N386)</f>
        <v>276.44808216646373</v>
      </c>
      <c r="O387" s="1">
        <f>IF(OR(testdata4[[#This Row],[LowerE]]&gt;O386,E386&lt;O386),testdata4[[#This Row],[LowerE]],O386)</f>
        <v>264.225957218627</v>
      </c>
      <c r="P387" s="7">
        <f>IF(S386=N386,testdata4[[#This Row],[Upper]],testdata4[[#This Row],[Lower]])</f>
        <v>276.44808216646373</v>
      </c>
      <c r="Q387" s="7">
        <f>IF(testdata4[[#This Row],[AtrStop]]=testdata4[[#This Row],[Upper]],testdata4[[#This Row],[Upper]],NA())</f>
        <v>276.44808216646373</v>
      </c>
      <c r="R387" s="7" t="e">
        <f>IF(testdata4[[#This Row],[AtrStop]]=testdata4[[#This Row],[Lower]],testdata4[[#This Row],[Lower]],NA())</f>
        <v>#N/A</v>
      </c>
      <c r="S387" s="19">
        <f>IF(testdata4[[#This Row],[low]]&lt;=testdata4[[#This Row],[STpot]],testdata4[[#This Row],[Upper]],testdata4[[#This Row],[Lower]])</f>
        <v>276.44808216646373</v>
      </c>
      <c r="U387" s="2"/>
      <c r="V387" s="7"/>
      <c r="W387" s="7"/>
      <c r="X387" s="19"/>
      <c r="Y387" t="str">
        <f t="shared" si="5"/>
        <v>ERR</v>
      </c>
    </row>
    <row r="388" spans="1:25" x14ac:dyDescent="0.25">
      <c r="A388" s="5">
        <v>386</v>
      </c>
      <c r="B388" s="2">
        <v>43298</v>
      </c>
      <c r="C388" s="1">
        <v>270.48</v>
      </c>
      <c r="D388" s="1">
        <v>272.85000000000002</v>
      </c>
      <c r="E388" s="1">
        <v>270.43</v>
      </c>
      <c r="F388" s="1">
        <v>272.43</v>
      </c>
      <c r="G388" s="1">
        <f>testdata4[[#This Row],[high]]-testdata4[[#This Row],[low]]</f>
        <v>2.4200000000000159</v>
      </c>
      <c r="H388" s="1">
        <f>ABS(testdata4[[#This Row],[high]]-F387)</f>
        <v>1.5200000000000387</v>
      </c>
      <c r="I388" s="1">
        <f>ABS(testdata4[[#This Row],[low]]-F387)</f>
        <v>0.89999999999997726</v>
      </c>
      <c r="J388" s="1">
        <f>MAX(testdata4[[#This Row],[H-L]:[|L-pC|]])</f>
        <v>2.4200000000000159</v>
      </c>
      <c r="K388" s="10">
        <f>(K387*20+testdata4[[#This Row],[TR]])/21</f>
        <v>2.3782895786464056</v>
      </c>
      <c r="L388" s="1">
        <f>testdata4[[#This Row],[close]]+Multiplier*testdata4[[#This Row],[ATR]]</f>
        <v>279.56486873593923</v>
      </c>
      <c r="M388" s="1">
        <f>testdata4[[#This Row],[close]]-Multiplier*testdata4[[#This Row],[ATR]]</f>
        <v>265.29513126406079</v>
      </c>
      <c r="N388" s="1">
        <f>IF(OR(testdata4[[#This Row],[UpperE]]&lt;N387,D387&gt;N387),testdata4[[#This Row],[UpperE]],N387)</f>
        <v>276.44808216646373</v>
      </c>
      <c r="O388" s="1">
        <f>IF(OR(testdata4[[#This Row],[LowerE]]&gt;O387,E387&lt;O387),testdata4[[#This Row],[LowerE]],O387)</f>
        <v>265.29513126406079</v>
      </c>
      <c r="P388" s="7">
        <f>IF(S387=N387,testdata4[[#This Row],[Upper]],testdata4[[#This Row],[Lower]])</f>
        <v>276.44808216646373</v>
      </c>
      <c r="Q388" s="7">
        <f>IF(testdata4[[#This Row],[AtrStop]]=testdata4[[#This Row],[Upper]],testdata4[[#This Row],[Upper]],NA())</f>
        <v>276.44808216646373</v>
      </c>
      <c r="R388" s="7" t="e">
        <f>IF(testdata4[[#This Row],[AtrStop]]=testdata4[[#This Row],[Lower]],testdata4[[#This Row],[Lower]],NA())</f>
        <v>#N/A</v>
      </c>
      <c r="S388" s="19">
        <f>IF(testdata4[[#This Row],[low]]&lt;=testdata4[[#This Row],[STpot]],testdata4[[#This Row],[Upper]],testdata4[[#This Row],[Lower]])</f>
        <v>276.44808216646373</v>
      </c>
      <c r="U388" s="2"/>
      <c r="V388" s="7"/>
      <c r="W388" s="7"/>
      <c r="X388" s="19"/>
      <c r="Y388" t="str">
        <f t="shared" si="5"/>
        <v>ERR</v>
      </c>
    </row>
    <row r="389" spans="1:25" x14ac:dyDescent="0.25">
      <c r="A389" s="5">
        <v>387</v>
      </c>
      <c r="B389" s="2">
        <v>43299</v>
      </c>
      <c r="C389" s="1">
        <v>272.51</v>
      </c>
      <c r="D389" s="1">
        <v>273.12</v>
      </c>
      <c r="E389" s="1">
        <v>272.02999999999997</v>
      </c>
      <c r="F389" s="1">
        <v>273</v>
      </c>
      <c r="G389" s="1">
        <f>testdata4[[#This Row],[high]]-testdata4[[#This Row],[low]]</f>
        <v>1.0900000000000318</v>
      </c>
      <c r="H389" s="1">
        <f>ABS(testdata4[[#This Row],[high]]-F388)</f>
        <v>0.68999999999999773</v>
      </c>
      <c r="I389" s="1">
        <f>ABS(testdata4[[#This Row],[low]]-F388)</f>
        <v>0.40000000000003411</v>
      </c>
      <c r="J389" s="1">
        <f>MAX(testdata4[[#This Row],[H-L]:[|L-pC|]])</f>
        <v>1.0900000000000318</v>
      </c>
      <c r="K389" s="10">
        <f>(K388*20+testdata4[[#This Row],[TR]])/21</f>
        <v>2.3169424558537211</v>
      </c>
      <c r="L389" s="1">
        <f>testdata4[[#This Row],[close]]+Multiplier*testdata4[[#This Row],[ATR]]</f>
        <v>279.95082736756115</v>
      </c>
      <c r="M389" s="1">
        <f>testdata4[[#This Row],[close]]-Multiplier*testdata4[[#This Row],[ATR]]</f>
        <v>266.04917263243885</v>
      </c>
      <c r="N389" s="1">
        <f>IF(OR(testdata4[[#This Row],[UpperE]]&lt;N388,D388&gt;N388),testdata4[[#This Row],[UpperE]],N388)</f>
        <v>276.44808216646373</v>
      </c>
      <c r="O389" s="1">
        <f>IF(OR(testdata4[[#This Row],[LowerE]]&gt;O388,E388&lt;O388),testdata4[[#This Row],[LowerE]],O388)</f>
        <v>266.04917263243885</v>
      </c>
      <c r="P389" s="7">
        <f>IF(S388=N388,testdata4[[#This Row],[Upper]],testdata4[[#This Row],[Lower]])</f>
        <v>276.44808216646373</v>
      </c>
      <c r="Q389" s="7">
        <f>IF(testdata4[[#This Row],[AtrStop]]=testdata4[[#This Row],[Upper]],testdata4[[#This Row],[Upper]],NA())</f>
        <v>276.44808216646373</v>
      </c>
      <c r="R389" s="7" t="e">
        <f>IF(testdata4[[#This Row],[AtrStop]]=testdata4[[#This Row],[Lower]],testdata4[[#This Row],[Lower]],NA())</f>
        <v>#N/A</v>
      </c>
      <c r="S389" s="19">
        <f>IF(testdata4[[#This Row],[low]]&lt;=testdata4[[#This Row],[STpot]],testdata4[[#This Row],[Upper]],testdata4[[#This Row],[Lower]])</f>
        <v>276.44808216646373</v>
      </c>
      <c r="U389" s="2"/>
      <c r="V389" s="7"/>
      <c r="W389" s="7"/>
      <c r="X389" s="19"/>
      <c r="Y389" t="str">
        <f t="shared" si="5"/>
        <v>ERR</v>
      </c>
    </row>
    <row r="390" spans="1:25" x14ac:dyDescent="0.25">
      <c r="A390" s="5">
        <v>388</v>
      </c>
      <c r="B390" s="2">
        <v>43300</v>
      </c>
      <c r="C390" s="1">
        <v>272.27</v>
      </c>
      <c r="D390" s="1">
        <v>272.69</v>
      </c>
      <c r="E390" s="1">
        <v>271.45</v>
      </c>
      <c r="F390" s="1">
        <v>271.97000000000003</v>
      </c>
      <c r="G390" s="1">
        <f>testdata4[[#This Row],[high]]-testdata4[[#This Row],[low]]</f>
        <v>1.2400000000000091</v>
      </c>
      <c r="H390" s="1">
        <f>ABS(testdata4[[#This Row],[high]]-F389)</f>
        <v>0.31000000000000227</v>
      </c>
      <c r="I390" s="1">
        <f>ABS(testdata4[[#This Row],[low]]-F389)</f>
        <v>1.5500000000000114</v>
      </c>
      <c r="J390" s="1">
        <f>MAX(testdata4[[#This Row],[H-L]:[|L-pC|]])</f>
        <v>1.5500000000000114</v>
      </c>
      <c r="K390" s="10">
        <f>(K389*20+testdata4[[#This Row],[TR]])/21</f>
        <v>2.2804213865273537</v>
      </c>
      <c r="L390" s="1">
        <f>testdata4[[#This Row],[close]]+Multiplier*testdata4[[#This Row],[ATR]]</f>
        <v>278.81126415958209</v>
      </c>
      <c r="M390" s="1">
        <f>testdata4[[#This Row],[close]]-Multiplier*testdata4[[#This Row],[ATR]]</f>
        <v>265.12873584041796</v>
      </c>
      <c r="N390" s="1">
        <f>IF(OR(testdata4[[#This Row],[UpperE]]&lt;N389,D389&gt;N389),testdata4[[#This Row],[UpperE]],N389)</f>
        <v>276.44808216646373</v>
      </c>
      <c r="O390" s="1">
        <f>IF(OR(testdata4[[#This Row],[LowerE]]&gt;O389,E389&lt;O389),testdata4[[#This Row],[LowerE]],O389)</f>
        <v>266.04917263243885</v>
      </c>
      <c r="P390" s="7">
        <f>IF(S389=N389,testdata4[[#This Row],[Upper]],testdata4[[#This Row],[Lower]])</f>
        <v>276.44808216646373</v>
      </c>
      <c r="Q390" s="7">
        <f>IF(testdata4[[#This Row],[AtrStop]]=testdata4[[#This Row],[Upper]],testdata4[[#This Row],[Upper]],NA())</f>
        <v>276.44808216646373</v>
      </c>
      <c r="R390" s="7" t="e">
        <f>IF(testdata4[[#This Row],[AtrStop]]=testdata4[[#This Row],[Lower]],testdata4[[#This Row],[Lower]],NA())</f>
        <v>#N/A</v>
      </c>
      <c r="S390" s="19">
        <f>IF(testdata4[[#This Row],[low]]&lt;=testdata4[[#This Row],[STpot]],testdata4[[#This Row],[Upper]],testdata4[[#This Row],[Lower]])</f>
        <v>276.44808216646373</v>
      </c>
      <c r="U390" s="2"/>
      <c r="V390" s="7"/>
      <c r="W390" s="7"/>
      <c r="X390" s="19"/>
      <c r="Y390" t="str">
        <f t="shared" si="5"/>
        <v>ERR</v>
      </c>
    </row>
    <row r="391" spans="1:25" x14ac:dyDescent="0.25">
      <c r="A391" s="5">
        <v>389</v>
      </c>
      <c r="B391" s="2">
        <v>43301</v>
      </c>
      <c r="C391" s="1">
        <v>271.75</v>
      </c>
      <c r="D391" s="1">
        <v>272.44</v>
      </c>
      <c r="E391" s="1">
        <v>271.48</v>
      </c>
      <c r="F391" s="1">
        <v>271.66000000000003</v>
      </c>
      <c r="G391" s="1">
        <f>testdata4[[#This Row],[high]]-testdata4[[#This Row],[low]]</f>
        <v>0.95999999999997954</v>
      </c>
      <c r="H391" s="1">
        <f>ABS(testdata4[[#This Row],[high]]-F390)</f>
        <v>0.46999999999997044</v>
      </c>
      <c r="I391" s="1">
        <f>ABS(testdata4[[#This Row],[low]]-F390)</f>
        <v>0.49000000000000909</v>
      </c>
      <c r="J391" s="1">
        <f>MAX(testdata4[[#This Row],[H-L]:[|L-pC|]])</f>
        <v>0.95999999999997954</v>
      </c>
      <c r="K391" s="10">
        <f>(K390*20+testdata4[[#This Row],[TR]])/21</f>
        <v>2.2175441776450979</v>
      </c>
      <c r="L391" s="1">
        <f>testdata4[[#This Row],[close]]+Multiplier*testdata4[[#This Row],[ATR]]</f>
        <v>278.31263253293531</v>
      </c>
      <c r="M391" s="1">
        <f>testdata4[[#This Row],[close]]-Multiplier*testdata4[[#This Row],[ATR]]</f>
        <v>265.00736746706474</v>
      </c>
      <c r="N391" s="1">
        <f>IF(OR(testdata4[[#This Row],[UpperE]]&lt;N390,D390&gt;N390),testdata4[[#This Row],[UpperE]],N390)</f>
        <v>276.44808216646373</v>
      </c>
      <c r="O391" s="1">
        <f>IF(OR(testdata4[[#This Row],[LowerE]]&gt;O390,E390&lt;O390),testdata4[[#This Row],[LowerE]],O390)</f>
        <v>266.04917263243885</v>
      </c>
      <c r="P391" s="7">
        <f>IF(S390=N390,testdata4[[#This Row],[Upper]],testdata4[[#This Row],[Lower]])</f>
        <v>276.44808216646373</v>
      </c>
      <c r="Q391" s="7">
        <f>IF(testdata4[[#This Row],[AtrStop]]=testdata4[[#This Row],[Upper]],testdata4[[#This Row],[Upper]],NA())</f>
        <v>276.44808216646373</v>
      </c>
      <c r="R391" s="7" t="e">
        <f>IF(testdata4[[#This Row],[AtrStop]]=testdata4[[#This Row],[Lower]],testdata4[[#This Row],[Lower]],NA())</f>
        <v>#N/A</v>
      </c>
      <c r="S391" s="19">
        <f>IF(testdata4[[#This Row],[low]]&lt;=testdata4[[#This Row],[STpot]],testdata4[[#This Row],[Upper]],testdata4[[#This Row],[Lower]])</f>
        <v>276.44808216646373</v>
      </c>
      <c r="U391" s="2"/>
      <c r="V391" s="7"/>
      <c r="W391" s="7"/>
      <c r="X391" s="19"/>
      <c r="Y391" t="str">
        <f t="shared" si="5"/>
        <v>ERR</v>
      </c>
    </row>
    <row r="392" spans="1:25" x14ac:dyDescent="0.25">
      <c r="A392" s="5">
        <v>390</v>
      </c>
      <c r="B392" s="2">
        <v>43304</v>
      </c>
      <c r="C392" s="1">
        <v>271.44</v>
      </c>
      <c r="D392" s="1">
        <v>272.39</v>
      </c>
      <c r="E392" s="1">
        <v>271.06</v>
      </c>
      <c r="F392" s="1">
        <v>272.16000000000003</v>
      </c>
      <c r="G392" s="1">
        <f>testdata4[[#This Row],[high]]-testdata4[[#This Row],[low]]</f>
        <v>1.3299999999999841</v>
      </c>
      <c r="H392" s="1">
        <f>ABS(testdata4[[#This Row],[high]]-F391)</f>
        <v>0.72999999999996135</v>
      </c>
      <c r="I392" s="1">
        <f>ABS(testdata4[[#This Row],[low]]-F391)</f>
        <v>0.60000000000002274</v>
      </c>
      <c r="J392" s="1">
        <f>MAX(testdata4[[#This Row],[H-L]:[|L-pC|]])</f>
        <v>1.3299999999999841</v>
      </c>
      <c r="K392" s="10">
        <f>(K391*20+testdata4[[#This Row],[TR]])/21</f>
        <v>2.175280169185807</v>
      </c>
      <c r="L392" s="1">
        <f>testdata4[[#This Row],[close]]+Multiplier*testdata4[[#This Row],[ATR]]</f>
        <v>278.68584050755743</v>
      </c>
      <c r="M392" s="1">
        <f>testdata4[[#This Row],[close]]-Multiplier*testdata4[[#This Row],[ATR]]</f>
        <v>265.63415949244262</v>
      </c>
      <c r="N392" s="1">
        <f>IF(OR(testdata4[[#This Row],[UpperE]]&lt;N391,D391&gt;N391),testdata4[[#This Row],[UpperE]],N391)</f>
        <v>276.44808216646373</v>
      </c>
      <c r="O392" s="1">
        <f>IF(OR(testdata4[[#This Row],[LowerE]]&gt;O391,E391&lt;O391),testdata4[[#This Row],[LowerE]],O391)</f>
        <v>266.04917263243885</v>
      </c>
      <c r="P392" s="7">
        <f>IF(S391=N391,testdata4[[#This Row],[Upper]],testdata4[[#This Row],[Lower]])</f>
        <v>276.44808216646373</v>
      </c>
      <c r="Q392" s="7">
        <f>IF(testdata4[[#This Row],[AtrStop]]=testdata4[[#This Row],[Upper]],testdata4[[#This Row],[Upper]],NA())</f>
        <v>276.44808216646373</v>
      </c>
      <c r="R392" s="7" t="e">
        <f>IF(testdata4[[#This Row],[AtrStop]]=testdata4[[#This Row],[Lower]],testdata4[[#This Row],[Lower]],NA())</f>
        <v>#N/A</v>
      </c>
      <c r="S392" s="19">
        <f>IF(testdata4[[#This Row],[low]]&lt;=testdata4[[#This Row],[STpot]],testdata4[[#This Row],[Upper]],testdata4[[#This Row],[Lower]])</f>
        <v>276.44808216646373</v>
      </c>
      <c r="U392" s="2"/>
      <c r="V392" s="7"/>
      <c r="W392" s="7"/>
      <c r="X392" s="19"/>
      <c r="Y392" t="str">
        <f t="shared" si="5"/>
        <v>ERR</v>
      </c>
    </row>
    <row r="393" spans="1:25" x14ac:dyDescent="0.25">
      <c r="A393" s="5">
        <v>391</v>
      </c>
      <c r="B393" s="2">
        <v>43305</v>
      </c>
      <c r="C393" s="1">
        <v>273.70999999999998</v>
      </c>
      <c r="D393" s="1">
        <v>274.45999999999998</v>
      </c>
      <c r="E393" s="1">
        <v>272.58</v>
      </c>
      <c r="F393" s="1">
        <v>273.52999999999997</v>
      </c>
      <c r="G393" s="1">
        <f>testdata4[[#This Row],[high]]-testdata4[[#This Row],[low]]</f>
        <v>1.8799999999999955</v>
      </c>
      <c r="H393" s="1">
        <f>ABS(testdata4[[#This Row],[high]]-F392)</f>
        <v>2.2999999999999545</v>
      </c>
      <c r="I393" s="1">
        <f>ABS(testdata4[[#This Row],[low]]-F392)</f>
        <v>0.41999999999995907</v>
      </c>
      <c r="J393" s="1">
        <f>MAX(testdata4[[#This Row],[H-L]:[|L-pC|]])</f>
        <v>2.2999999999999545</v>
      </c>
      <c r="K393" s="10">
        <f>(K392*20+testdata4[[#This Row],[TR]])/21</f>
        <v>2.1812192087483857</v>
      </c>
      <c r="L393" s="1">
        <f>testdata4[[#This Row],[close]]+Multiplier*testdata4[[#This Row],[ATR]]</f>
        <v>280.07365762624511</v>
      </c>
      <c r="M393" s="1">
        <f>testdata4[[#This Row],[close]]-Multiplier*testdata4[[#This Row],[ATR]]</f>
        <v>266.98634237375484</v>
      </c>
      <c r="N393" s="1">
        <f>IF(OR(testdata4[[#This Row],[UpperE]]&lt;N392,D392&gt;N392),testdata4[[#This Row],[UpperE]],N392)</f>
        <v>276.44808216646373</v>
      </c>
      <c r="O393" s="1">
        <f>IF(OR(testdata4[[#This Row],[LowerE]]&gt;O392,E392&lt;O392),testdata4[[#This Row],[LowerE]],O392)</f>
        <v>266.98634237375484</v>
      </c>
      <c r="P393" s="7">
        <f>IF(S392=N392,testdata4[[#This Row],[Upper]],testdata4[[#This Row],[Lower]])</f>
        <v>276.44808216646373</v>
      </c>
      <c r="Q393" s="7">
        <f>IF(testdata4[[#This Row],[AtrStop]]=testdata4[[#This Row],[Upper]],testdata4[[#This Row],[Upper]],NA())</f>
        <v>276.44808216646373</v>
      </c>
      <c r="R393" s="7" t="e">
        <f>IF(testdata4[[#This Row],[AtrStop]]=testdata4[[#This Row],[Lower]],testdata4[[#This Row],[Lower]],NA())</f>
        <v>#N/A</v>
      </c>
      <c r="S393" s="19">
        <f>IF(testdata4[[#This Row],[low]]&lt;=testdata4[[#This Row],[STpot]],testdata4[[#This Row],[Upper]],testdata4[[#This Row],[Lower]])</f>
        <v>276.44808216646373</v>
      </c>
      <c r="U393" s="2"/>
      <c r="V393" s="7"/>
      <c r="W393" s="7"/>
      <c r="X393" s="19"/>
      <c r="Y393" t="str">
        <f t="shared" si="5"/>
        <v>ERR</v>
      </c>
    </row>
    <row r="394" spans="1:25" x14ac:dyDescent="0.25">
      <c r="A394" s="5">
        <v>392</v>
      </c>
      <c r="B394" s="2">
        <v>43306</v>
      </c>
      <c r="C394" s="1">
        <v>273.26</v>
      </c>
      <c r="D394" s="1">
        <v>276.22000000000003</v>
      </c>
      <c r="E394" s="1">
        <v>273.20999999999998</v>
      </c>
      <c r="F394" s="1">
        <v>275.87</v>
      </c>
      <c r="G394" s="1">
        <f>testdata4[[#This Row],[high]]-testdata4[[#This Row],[low]]</f>
        <v>3.0100000000000477</v>
      </c>
      <c r="H394" s="1">
        <f>ABS(testdata4[[#This Row],[high]]-F393)</f>
        <v>2.6900000000000546</v>
      </c>
      <c r="I394" s="1">
        <f>ABS(testdata4[[#This Row],[low]]-F393)</f>
        <v>0.31999999999999318</v>
      </c>
      <c r="J394" s="1">
        <f>MAX(testdata4[[#This Row],[H-L]:[|L-pC|]])</f>
        <v>3.0100000000000477</v>
      </c>
      <c r="K394" s="10">
        <f>(K393*20+testdata4[[#This Row],[TR]])/21</f>
        <v>2.2206849607127506</v>
      </c>
      <c r="L394" s="1">
        <f>testdata4[[#This Row],[close]]+Multiplier*testdata4[[#This Row],[ATR]]</f>
        <v>282.53205488213825</v>
      </c>
      <c r="M394" s="1">
        <f>testdata4[[#This Row],[close]]-Multiplier*testdata4[[#This Row],[ATR]]</f>
        <v>269.20794511786175</v>
      </c>
      <c r="N394" s="1">
        <f>IF(OR(testdata4[[#This Row],[UpperE]]&lt;N393,D393&gt;N393),testdata4[[#This Row],[UpperE]],N393)</f>
        <v>276.44808216646373</v>
      </c>
      <c r="O394" s="1">
        <f>IF(OR(testdata4[[#This Row],[LowerE]]&gt;O393,E393&lt;O393),testdata4[[#This Row],[LowerE]],O393)</f>
        <v>269.20794511786175</v>
      </c>
      <c r="P394" s="7">
        <f>IF(S393=N393,testdata4[[#This Row],[Upper]],testdata4[[#This Row],[Lower]])</f>
        <v>276.44808216646373</v>
      </c>
      <c r="Q394" s="7">
        <f>IF(testdata4[[#This Row],[AtrStop]]=testdata4[[#This Row],[Upper]],testdata4[[#This Row],[Upper]],NA())</f>
        <v>276.44808216646373</v>
      </c>
      <c r="R394" s="7" t="e">
        <f>IF(testdata4[[#This Row],[AtrStop]]=testdata4[[#This Row],[Lower]],testdata4[[#This Row],[Lower]],NA())</f>
        <v>#N/A</v>
      </c>
      <c r="S394" s="19">
        <f>IF(testdata4[[#This Row],[low]]&lt;=testdata4[[#This Row],[STpot]],testdata4[[#This Row],[Upper]],testdata4[[#This Row],[Lower]])</f>
        <v>276.44808216646373</v>
      </c>
      <c r="U394" s="2"/>
      <c r="V394" s="7"/>
      <c r="W394" s="7"/>
      <c r="X394" s="19"/>
      <c r="Y394" t="str">
        <f t="shared" si="5"/>
        <v>ERR</v>
      </c>
    </row>
    <row r="395" spans="1:25" x14ac:dyDescent="0.25">
      <c r="A395" s="5">
        <v>393</v>
      </c>
      <c r="B395" s="2">
        <v>43307</v>
      </c>
      <c r="C395" s="1">
        <v>275.08</v>
      </c>
      <c r="D395" s="1">
        <v>275.95999999999998</v>
      </c>
      <c r="E395" s="1">
        <v>274.97000000000003</v>
      </c>
      <c r="F395" s="1">
        <v>275.20999999999998</v>
      </c>
      <c r="G395" s="1">
        <f>testdata4[[#This Row],[high]]-testdata4[[#This Row],[low]]</f>
        <v>0.98999999999995225</v>
      </c>
      <c r="H395" s="1">
        <f>ABS(testdata4[[#This Row],[high]]-F394)</f>
        <v>8.9999999999974989E-2</v>
      </c>
      <c r="I395" s="1">
        <f>ABS(testdata4[[#This Row],[low]]-F394)</f>
        <v>0.89999999999997726</v>
      </c>
      <c r="J395" s="1">
        <f>MAX(testdata4[[#This Row],[H-L]:[|L-pC|]])</f>
        <v>0.98999999999995225</v>
      </c>
      <c r="K395" s="10">
        <f>(K394*20+testdata4[[#This Row],[TR]])/21</f>
        <v>2.1620809149645219</v>
      </c>
      <c r="L395" s="1">
        <f>testdata4[[#This Row],[close]]+Multiplier*testdata4[[#This Row],[ATR]]</f>
        <v>281.69624274489354</v>
      </c>
      <c r="M395" s="1">
        <f>testdata4[[#This Row],[close]]-Multiplier*testdata4[[#This Row],[ATR]]</f>
        <v>268.72375725510642</v>
      </c>
      <c r="N395" s="1">
        <f>IF(OR(testdata4[[#This Row],[UpperE]]&lt;N394,D394&gt;N394),testdata4[[#This Row],[UpperE]],N394)</f>
        <v>276.44808216646373</v>
      </c>
      <c r="O395" s="1">
        <f>IF(OR(testdata4[[#This Row],[LowerE]]&gt;O394,E394&lt;O394),testdata4[[#This Row],[LowerE]],O394)</f>
        <v>269.20794511786175</v>
      </c>
      <c r="P395" s="7">
        <f>IF(S394=N394,testdata4[[#This Row],[Upper]],testdata4[[#This Row],[Lower]])</f>
        <v>276.44808216646373</v>
      </c>
      <c r="Q395" s="7">
        <f>IF(testdata4[[#This Row],[AtrStop]]=testdata4[[#This Row],[Upper]],testdata4[[#This Row],[Upper]],NA())</f>
        <v>276.44808216646373</v>
      </c>
      <c r="R395" s="7" t="e">
        <f>IF(testdata4[[#This Row],[AtrStop]]=testdata4[[#This Row],[Lower]],testdata4[[#This Row],[Lower]],NA())</f>
        <v>#N/A</v>
      </c>
      <c r="S395" s="19">
        <f>IF(testdata4[[#This Row],[low]]&lt;=testdata4[[#This Row],[STpot]],testdata4[[#This Row],[Upper]],testdata4[[#This Row],[Lower]])</f>
        <v>276.44808216646373</v>
      </c>
      <c r="U395" s="2"/>
      <c r="V395" s="7"/>
      <c r="W395" s="7"/>
      <c r="X395" s="19"/>
      <c r="Y395" t="str">
        <f t="shared" si="5"/>
        <v>ERR</v>
      </c>
    </row>
    <row r="396" spans="1:25" x14ac:dyDescent="0.25">
      <c r="A396" s="5">
        <v>394</v>
      </c>
      <c r="B396" s="2">
        <v>43308</v>
      </c>
      <c r="C396" s="1">
        <v>275.57</v>
      </c>
      <c r="D396" s="1">
        <v>275.68</v>
      </c>
      <c r="E396" s="1">
        <v>272.33999999999997</v>
      </c>
      <c r="F396" s="1">
        <v>273.35000000000002</v>
      </c>
      <c r="G396" s="1">
        <f>testdata4[[#This Row],[high]]-testdata4[[#This Row],[low]]</f>
        <v>3.3400000000000318</v>
      </c>
      <c r="H396" s="1">
        <f>ABS(testdata4[[#This Row],[high]]-F395)</f>
        <v>0.47000000000002728</v>
      </c>
      <c r="I396" s="1">
        <f>ABS(testdata4[[#This Row],[low]]-F395)</f>
        <v>2.8700000000000045</v>
      </c>
      <c r="J396" s="1">
        <f>MAX(testdata4[[#This Row],[H-L]:[|L-pC|]])</f>
        <v>3.3400000000000318</v>
      </c>
      <c r="K396" s="10">
        <f>(K395*20+testdata4[[#This Row],[TR]])/21</f>
        <v>2.2181722999662128</v>
      </c>
      <c r="L396" s="1">
        <f>testdata4[[#This Row],[close]]+Multiplier*testdata4[[#This Row],[ATR]]</f>
        <v>280.00451689989865</v>
      </c>
      <c r="M396" s="1">
        <f>testdata4[[#This Row],[close]]-Multiplier*testdata4[[#This Row],[ATR]]</f>
        <v>266.6954831001014</v>
      </c>
      <c r="N396" s="1">
        <f>IF(OR(testdata4[[#This Row],[UpperE]]&lt;N395,D395&gt;N395),testdata4[[#This Row],[UpperE]],N395)</f>
        <v>276.44808216646373</v>
      </c>
      <c r="O396" s="1">
        <f>IF(OR(testdata4[[#This Row],[LowerE]]&gt;O395,E395&lt;O395),testdata4[[#This Row],[LowerE]],O395)</f>
        <v>269.20794511786175</v>
      </c>
      <c r="P396" s="7">
        <f>IF(S395=N395,testdata4[[#This Row],[Upper]],testdata4[[#This Row],[Lower]])</f>
        <v>276.44808216646373</v>
      </c>
      <c r="Q396" s="7">
        <f>IF(testdata4[[#This Row],[AtrStop]]=testdata4[[#This Row],[Upper]],testdata4[[#This Row],[Upper]],NA())</f>
        <v>276.44808216646373</v>
      </c>
      <c r="R396" s="7" t="e">
        <f>IF(testdata4[[#This Row],[AtrStop]]=testdata4[[#This Row],[Lower]],testdata4[[#This Row],[Lower]],NA())</f>
        <v>#N/A</v>
      </c>
      <c r="S396" s="19">
        <f>IF(testdata4[[#This Row],[low]]&lt;=testdata4[[#This Row],[STpot]],testdata4[[#This Row],[Upper]],testdata4[[#This Row],[Lower]])</f>
        <v>276.44808216646373</v>
      </c>
      <c r="U396" s="2"/>
      <c r="V396" s="7"/>
      <c r="W396" s="7"/>
      <c r="X396" s="19"/>
      <c r="Y396" t="str">
        <f t="shared" si="5"/>
        <v>ERR</v>
      </c>
    </row>
    <row r="397" spans="1:25" x14ac:dyDescent="0.25">
      <c r="A397" s="5">
        <v>395</v>
      </c>
      <c r="B397" s="2">
        <v>43311</v>
      </c>
      <c r="C397" s="1">
        <v>273.44</v>
      </c>
      <c r="D397" s="1">
        <v>273.61</v>
      </c>
      <c r="E397" s="1">
        <v>271.35000000000002</v>
      </c>
      <c r="F397" s="1">
        <v>271.92</v>
      </c>
      <c r="G397" s="1">
        <f>testdata4[[#This Row],[high]]-testdata4[[#This Row],[low]]</f>
        <v>2.2599999999999909</v>
      </c>
      <c r="H397" s="1">
        <f>ABS(testdata4[[#This Row],[high]]-F396)</f>
        <v>0.25999999999999091</v>
      </c>
      <c r="I397" s="1">
        <f>ABS(testdata4[[#This Row],[low]]-F396)</f>
        <v>2</v>
      </c>
      <c r="J397" s="1">
        <f>MAX(testdata4[[#This Row],[H-L]:[|L-pC|]])</f>
        <v>2.2599999999999909</v>
      </c>
      <c r="K397" s="10">
        <f>(K396*20+testdata4[[#This Row],[TR]])/21</f>
        <v>2.2201640952059165</v>
      </c>
      <c r="L397" s="1">
        <f>testdata4[[#This Row],[close]]+Multiplier*testdata4[[#This Row],[ATR]]</f>
        <v>278.58049228561777</v>
      </c>
      <c r="M397" s="1">
        <f>testdata4[[#This Row],[close]]-Multiplier*testdata4[[#This Row],[ATR]]</f>
        <v>265.25950771438227</v>
      </c>
      <c r="N397" s="1">
        <f>IF(OR(testdata4[[#This Row],[UpperE]]&lt;N396,D396&gt;N396),testdata4[[#This Row],[UpperE]],N396)</f>
        <v>276.44808216646373</v>
      </c>
      <c r="O397" s="1">
        <f>IF(OR(testdata4[[#This Row],[LowerE]]&gt;O396,E396&lt;O396),testdata4[[#This Row],[LowerE]],O396)</f>
        <v>269.20794511786175</v>
      </c>
      <c r="P397" s="7">
        <f>IF(S396=N396,testdata4[[#This Row],[Upper]],testdata4[[#This Row],[Lower]])</f>
        <v>276.44808216646373</v>
      </c>
      <c r="Q397" s="7">
        <f>IF(testdata4[[#This Row],[AtrStop]]=testdata4[[#This Row],[Upper]],testdata4[[#This Row],[Upper]],NA())</f>
        <v>276.44808216646373</v>
      </c>
      <c r="R397" s="7" t="e">
        <f>IF(testdata4[[#This Row],[AtrStop]]=testdata4[[#This Row],[Lower]],testdata4[[#This Row],[Lower]],NA())</f>
        <v>#N/A</v>
      </c>
      <c r="S397" s="19">
        <f>IF(testdata4[[#This Row],[low]]&lt;=testdata4[[#This Row],[STpot]],testdata4[[#This Row],[Upper]],testdata4[[#This Row],[Lower]])</f>
        <v>276.44808216646373</v>
      </c>
      <c r="U397" s="2"/>
      <c r="V397" s="7"/>
      <c r="W397" s="7"/>
      <c r="X397" s="19"/>
      <c r="Y397" t="str">
        <f t="shared" si="5"/>
        <v>ERR</v>
      </c>
    </row>
    <row r="398" spans="1:25" x14ac:dyDescent="0.25">
      <c r="A398" s="5">
        <v>396</v>
      </c>
      <c r="B398" s="2">
        <v>43312</v>
      </c>
      <c r="C398" s="1">
        <v>272.76</v>
      </c>
      <c r="D398" s="1">
        <v>273.93</v>
      </c>
      <c r="E398" s="1">
        <v>272.33999999999997</v>
      </c>
      <c r="F398" s="1">
        <v>273.26</v>
      </c>
      <c r="G398" s="1">
        <f>testdata4[[#This Row],[high]]-testdata4[[#This Row],[low]]</f>
        <v>1.5900000000000318</v>
      </c>
      <c r="H398" s="1">
        <f>ABS(testdata4[[#This Row],[high]]-F397)</f>
        <v>2.0099999999999909</v>
      </c>
      <c r="I398" s="1">
        <f>ABS(testdata4[[#This Row],[low]]-F397)</f>
        <v>0.41999999999995907</v>
      </c>
      <c r="J398" s="1">
        <f>MAX(testdata4[[#This Row],[H-L]:[|L-pC|]])</f>
        <v>2.0099999999999909</v>
      </c>
      <c r="K398" s="10">
        <f>(K397*20+testdata4[[#This Row],[TR]])/21</f>
        <v>2.2101562811484916</v>
      </c>
      <c r="L398" s="1">
        <f>testdata4[[#This Row],[close]]+Multiplier*testdata4[[#This Row],[ATR]]</f>
        <v>279.89046884344549</v>
      </c>
      <c r="M398" s="1">
        <f>testdata4[[#This Row],[close]]-Multiplier*testdata4[[#This Row],[ATR]]</f>
        <v>266.62953115655449</v>
      </c>
      <c r="N398" s="1">
        <f>IF(OR(testdata4[[#This Row],[UpperE]]&lt;N397,D397&gt;N397),testdata4[[#This Row],[UpperE]],N397)</f>
        <v>276.44808216646373</v>
      </c>
      <c r="O398" s="1">
        <f>IF(OR(testdata4[[#This Row],[LowerE]]&gt;O397,E397&lt;O397),testdata4[[#This Row],[LowerE]],O397)</f>
        <v>269.20794511786175</v>
      </c>
      <c r="P398" s="7">
        <f>IF(S397=N397,testdata4[[#This Row],[Upper]],testdata4[[#This Row],[Lower]])</f>
        <v>276.44808216646373</v>
      </c>
      <c r="Q398" s="7">
        <f>IF(testdata4[[#This Row],[AtrStop]]=testdata4[[#This Row],[Upper]],testdata4[[#This Row],[Upper]],NA())</f>
        <v>276.44808216646373</v>
      </c>
      <c r="R398" s="7" t="e">
        <f>IF(testdata4[[#This Row],[AtrStop]]=testdata4[[#This Row],[Lower]],testdata4[[#This Row],[Lower]],NA())</f>
        <v>#N/A</v>
      </c>
      <c r="S398" s="19">
        <f>IF(testdata4[[#This Row],[low]]&lt;=testdata4[[#This Row],[STpot]],testdata4[[#This Row],[Upper]],testdata4[[#This Row],[Lower]])</f>
        <v>276.44808216646373</v>
      </c>
      <c r="U398" s="2"/>
      <c r="V398" s="7"/>
      <c r="W398" s="7"/>
      <c r="X398" s="19"/>
      <c r="Y398" t="str">
        <f t="shared" si="5"/>
        <v>ERR</v>
      </c>
    </row>
    <row r="399" spans="1:25" x14ac:dyDescent="0.25">
      <c r="A399" s="5">
        <v>397</v>
      </c>
      <c r="B399" s="2">
        <v>43313</v>
      </c>
      <c r="C399" s="1">
        <v>273.49</v>
      </c>
      <c r="D399" s="1">
        <v>274.04000000000002</v>
      </c>
      <c r="E399" s="1">
        <v>272.10000000000002</v>
      </c>
      <c r="F399" s="1">
        <v>272.81</v>
      </c>
      <c r="G399" s="1">
        <f>testdata4[[#This Row],[high]]-testdata4[[#This Row],[low]]</f>
        <v>1.9399999999999977</v>
      </c>
      <c r="H399" s="1">
        <f>ABS(testdata4[[#This Row],[high]]-F398)</f>
        <v>0.78000000000002956</v>
      </c>
      <c r="I399" s="1">
        <f>ABS(testdata4[[#This Row],[low]]-F398)</f>
        <v>1.1599999999999682</v>
      </c>
      <c r="J399" s="1">
        <f>MAX(testdata4[[#This Row],[H-L]:[|L-pC|]])</f>
        <v>1.9399999999999977</v>
      </c>
      <c r="K399" s="10">
        <f>(K398*20+testdata4[[#This Row],[TR]])/21</f>
        <v>2.1972916963318969</v>
      </c>
      <c r="L399" s="1">
        <f>testdata4[[#This Row],[close]]+Multiplier*testdata4[[#This Row],[ATR]]</f>
        <v>279.40187508899567</v>
      </c>
      <c r="M399" s="1">
        <f>testdata4[[#This Row],[close]]-Multiplier*testdata4[[#This Row],[ATR]]</f>
        <v>266.21812491100434</v>
      </c>
      <c r="N399" s="1">
        <f>IF(OR(testdata4[[#This Row],[UpperE]]&lt;N398,D398&gt;N398),testdata4[[#This Row],[UpperE]],N398)</f>
        <v>276.44808216646373</v>
      </c>
      <c r="O399" s="1">
        <f>IF(OR(testdata4[[#This Row],[LowerE]]&gt;O398,E398&lt;O398),testdata4[[#This Row],[LowerE]],O398)</f>
        <v>269.20794511786175</v>
      </c>
      <c r="P399" s="7">
        <f>IF(S398=N398,testdata4[[#This Row],[Upper]],testdata4[[#This Row],[Lower]])</f>
        <v>276.44808216646373</v>
      </c>
      <c r="Q399" s="7">
        <f>IF(testdata4[[#This Row],[AtrStop]]=testdata4[[#This Row],[Upper]],testdata4[[#This Row],[Upper]],NA())</f>
        <v>276.44808216646373</v>
      </c>
      <c r="R399" s="7" t="e">
        <f>IF(testdata4[[#This Row],[AtrStop]]=testdata4[[#This Row],[Lower]],testdata4[[#This Row],[Lower]],NA())</f>
        <v>#N/A</v>
      </c>
      <c r="S399" s="19">
        <f>IF(testdata4[[#This Row],[low]]&lt;=testdata4[[#This Row],[STpot]],testdata4[[#This Row],[Upper]],testdata4[[#This Row],[Lower]])</f>
        <v>276.44808216646373</v>
      </c>
      <c r="U399" s="2"/>
      <c r="V399" s="7"/>
      <c r="W399" s="7"/>
      <c r="X399" s="19"/>
      <c r="Y399" t="str">
        <f t="shared" si="5"/>
        <v>ERR</v>
      </c>
    </row>
    <row r="400" spans="1:25" x14ac:dyDescent="0.25">
      <c r="A400" s="5">
        <v>398</v>
      </c>
      <c r="B400" s="2">
        <v>43314</v>
      </c>
      <c r="C400" s="1">
        <v>271.38</v>
      </c>
      <c r="D400" s="1">
        <v>274.48</v>
      </c>
      <c r="E400" s="1">
        <v>271.14999999999998</v>
      </c>
      <c r="F400" s="1">
        <v>274.29000000000002</v>
      </c>
      <c r="G400" s="1">
        <f>testdata4[[#This Row],[high]]-testdata4[[#This Row],[low]]</f>
        <v>3.3300000000000409</v>
      </c>
      <c r="H400" s="1">
        <f>ABS(testdata4[[#This Row],[high]]-F399)</f>
        <v>1.6700000000000159</v>
      </c>
      <c r="I400" s="1">
        <f>ABS(testdata4[[#This Row],[low]]-F399)</f>
        <v>1.660000000000025</v>
      </c>
      <c r="J400" s="1">
        <f>MAX(testdata4[[#This Row],[H-L]:[|L-pC|]])</f>
        <v>3.3300000000000409</v>
      </c>
      <c r="K400" s="10">
        <f>(K399*20+testdata4[[#This Row],[TR]])/21</f>
        <v>2.2512301869827609</v>
      </c>
      <c r="L400" s="1">
        <f>testdata4[[#This Row],[close]]+Multiplier*testdata4[[#This Row],[ATR]]</f>
        <v>281.04369056094828</v>
      </c>
      <c r="M400" s="1">
        <f>testdata4[[#This Row],[close]]-Multiplier*testdata4[[#This Row],[ATR]]</f>
        <v>267.53630943905176</v>
      </c>
      <c r="N400" s="1">
        <f>IF(OR(testdata4[[#This Row],[UpperE]]&lt;N399,D399&gt;N399),testdata4[[#This Row],[UpperE]],N399)</f>
        <v>276.44808216646373</v>
      </c>
      <c r="O400" s="1">
        <f>IF(OR(testdata4[[#This Row],[LowerE]]&gt;O399,E399&lt;O399),testdata4[[#This Row],[LowerE]],O399)</f>
        <v>269.20794511786175</v>
      </c>
      <c r="P400" s="7">
        <f>IF(S399=N399,testdata4[[#This Row],[Upper]],testdata4[[#This Row],[Lower]])</f>
        <v>276.44808216646373</v>
      </c>
      <c r="Q400" s="7">
        <f>IF(testdata4[[#This Row],[AtrStop]]=testdata4[[#This Row],[Upper]],testdata4[[#This Row],[Upper]],NA())</f>
        <v>276.44808216646373</v>
      </c>
      <c r="R400" s="7" t="e">
        <f>IF(testdata4[[#This Row],[AtrStop]]=testdata4[[#This Row],[Lower]],testdata4[[#This Row],[Lower]],NA())</f>
        <v>#N/A</v>
      </c>
      <c r="S400" s="19">
        <f>IF(testdata4[[#This Row],[low]]&lt;=testdata4[[#This Row],[STpot]],testdata4[[#This Row],[Upper]],testdata4[[#This Row],[Lower]])</f>
        <v>276.44808216646373</v>
      </c>
      <c r="U400" s="2"/>
      <c r="V400" s="7"/>
      <c r="W400" s="7"/>
      <c r="X400" s="19"/>
      <c r="Y400" t="str">
        <f t="shared" ref="Y400:Y463" si="6">IF(ROUND(X400,8)&lt;&gt;ROUND(S400,8),"ERR","")</f>
        <v>ERR</v>
      </c>
    </row>
    <row r="401" spans="1:25" x14ac:dyDescent="0.25">
      <c r="A401" s="5">
        <v>399</v>
      </c>
      <c r="B401" s="2">
        <v>43315</v>
      </c>
      <c r="C401" s="1">
        <v>274.43</v>
      </c>
      <c r="D401" s="1">
        <v>275.52</v>
      </c>
      <c r="E401" s="1">
        <v>274.23</v>
      </c>
      <c r="F401" s="1">
        <v>275.47000000000003</v>
      </c>
      <c r="G401" s="1">
        <f>testdata4[[#This Row],[high]]-testdata4[[#This Row],[low]]</f>
        <v>1.2899999999999636</v>
      </c>
      <c r="H401" s="1">
        <f>ABS(testdata4[[#This Row],[high]]-F400)</f>
        <v>1.2299999999999613</v>
      </c>
      <c r="I401" s="1">
        <f>ABS(testdata4[[#This Row],[low]]-F400)</f>
        <v>6.0000000000002274E-2</v>
      </c>
      <c r="J401" s="1">
        <f>MAX(testdata4[[#This Row],[H-L]:[|L-pC|]])</f>
        <v>1.2899999999999636</v>
      </c>
      <c r="K401" s="10">
        <f>(K400*20+testdata4[[#This Row],[TR]])/21</f>
        <v>2.2054573209359609</v>
      </c>
      <c r="L401" s="1">
        <f>testdata4[[#This Row],[close]]+Multiplier*testdata4[[#This Row],[ATR]]</f>
        <v>282.0863719628079</v>
      </c>
      <c r="M401" s="1">
        <f>testdata4[[#This Row],[close]]-Multiplier*testdata4[[#This Row],[ATR]]</f>
        <v>268.85362803719215</v>
      </c>
      <c r="N401" s="1">
        <f>IF(OR(testdata4[[#This Row],[UpperE]]&lt;N400,D400&gt;N400),testdata4[[#This Row],[UpperE]],N400)</f>
        <v>276.44808216646373</v>
      </c>
      <c r="O401" s="1">
        <f>IF(OR(testdata4[[#This Row],[LowerE]]&gt;O400,E400&lt;O400),testdata4[[#This Row],[LowerE]],O400)</f>
        <v>269.20794511786175</v>
      </c>
      <c r="P401" s="7">
        <f>IF(S400=N400,testdata4[[#This Row],[Upper]],testdata4[[#This Row],[Lower]])</f>
        <v>276.44808216646373</v>
      </c>
      <c r="Q401" s="7">
        <f>IF(testdata4[[#This Row],[AtrStop]]=testdata4[[#This Row],[Upper]],testdata4[[#This Row],[Upper]],NA())</f>
        <v>276.44808216646373</v>
      </c>
      <c r="R401" s="7" t="e">
        <f>IF(testdata4[[#This Row],[AtrStop]]=testdata4[[#This Row],[Lower]],testdata4[[#This Row],[Lower]],NA())</f>
        <v>#N/A</v>
      </c>
      <c r="S401" s="19">
        <f>IF(testdata4[[#This Row],[low]]&lt;=testdata4[[#This Row],[STpot]],testdata4[[#This Row],[Upper]],testdata4[[#This Row],[Lower]])</f>
        <v>276.44808216646373</v>
      </c>
      <c r="U401" s="2"/>
      <c r="V401" s="7"/>
      <c r="W401" s="7"/>
      <c r="X401" s="19"/>
      <c r="Y401" t="str">
        <f t="shared" si="6"/>
        <v>ERR</v>
      </c>
    </row>
    <row r="402" spans="1:25" x14ac:dyDescent="0.25">
      <c r="A402" s="5">
        <v>400</v>
      </c>
      <c r="B402" s="2">
        <v>43318</v>
      </c>
      <c r="C402" s="1">
        <v>275.51</v>
      </c>
      <c r="D402" s="1">
        <v>276.82</v>
      </c>
      <c r="E402" s="1">
        <v>275.08</v>
      </c>
      <c r="F402" s="1">
        <v>276.48</v>
      </c>
      <c r="G402" s="1">
        <f>testdata4[[#This Row],[high]]-testdata4[[#This Row],[low]]</f>
        <v>1.7400000000000091</v>
      </c>
      <c r="H402" s="1">
        <f>ABS(testdata4[[#This Row],[high]]-F401)</f>
        <v>1.3499999999999659</v>
      </c>
      <c r="I402" s="1">
        <f>ABS(testdata4[[#This Row],[low]]-F401)</f>
        <v>0.3900000000000432</v>
      </c>
      <c r="J402" s="1">
        <f>MAX(testdata4[[#This Row],[H-L]:[|L-pC|]])</f>
        <v>1.7400000000000091</v>
      </c>
      <c r="K402" s="10">
        <f>(K401*20+testdata4[[#This Row],[TR]])/21</f>
        <v>2.1832926866056774</v>
      </c>
      <c r="L402" s="1">
        <f>testdata4[[#This Row],[close]]+Multiplier*testdata4[[#This Row],[ATR]]</f>
        <v>283.02987805981707</v>
      </c>
      <c r="M402" s="1">
        <f>testdata4[[#This Row],[close]]-Multiplier*testdata4[[#This Row],[ATR]]</f>
        <v>269.93012194018297</v>
      </c>
      <c r="N402" s="1">
        <f>IF(OR(testdata4[[#This Row],[UpperE]]&lt;N401,D401&gt;N401),testdata4[[#This Row],[UpperE]],N401)</f>
        <v>276.44808216646373</v>
      </c>
      <c r="O402" s="1">
        <f>IF(OR(testdata4[[#This Row],[LowerE]]&gt;O401,E401&lt;O401),testdata4[[#This Row],[LowerE]],O401)</f>
        <v>269.93012194018297</v>
      </c>
      <c r="P402" s="7">
        <f>IF(S401=N401,testdata4[[#This Row],[Upper]],testdata4[[#This Row],[Lower]])</f>
        <v>276.44808216646373</v>
      </c>
      <c r="Q402" s="7">
        <f>IF(testdata4[[#This Row],[AtrStop]]=testdata4[[#This Row],[Upper]],testdata4[[#This Row],[Upper]],NA())</f>
        <v>276.44808216646373</v>
      </c>
      <c r="R402" s="7" t="e">
        <f>IF(testdata4[[#This Row],[AtrStop]]=testdata4[[#This Row],[Lower]],testdata4[[#This Row],[Lower]],NA())</f>
        <v>#N/A</v>
      </c>
      <c r="S402" s="19">
        <f>IF(testdata4[[#This Row],[low]]&lt;=testdata4[[#This Row],[STpot]],testdata4[[#This Row],[Upper]],testdata4[[#This Row],[Lower]])</f>
        <v>276.44808216646373</v>
      </c>
      <c r="U402" s="2"/>
      <c r="V402" s="7"/>
      <c r="W402" s="7"/>
      <c r="X402" s="19"/>
      <c r="Y402" t="str">
        <f t="shared" si="6"/>
        <v>ERR</v>
      </c>
    </row>
    <row r="403" spans="1:25" x14ac:dyDescent="0.25">
      <c r="A403" s="5">
        <v>401</v>
      </c>
      <c r="B403" s="2">
        <v>43319</v>
      </c>
      <c r="C403" s="1">
        <v>277.20999999999998</v>
      </c>
      <c r="D403" s="1">
        <v>277.81</v>
      </c>
      <c r="E403" s="1">
        <v>277.06</v>
      </c>
      <c r="F403" s="1">
        <v>277.39</v>
      </c>
      <c r="G403" s="1">
        <f>testdata4[[#This Row],[high]]-testdata4[[#This Row],[low]]</f>
        <v>0.75</v>
      </c>
      <c r="H403" s="1">
        <f>ABS(testdata4[[#This Row],[high]]-F402)</f>
        <v>1.3299999999999841</v>
      </c>
      <c r="I403" s="1">
        <f>ABS(testdata4[[#This Row],[low]]-F402)</f>
        <v>0.57999999999998408</v>
      </c>
      <c r="J403" s="1">
        <f>MAX(testdata4[[#This Row],[H-L]:[|L-pC|]])</f>
        <v>1.3299999999999841</v>
      </c>
      <c r="K403" s="10">
        <f>(K402*20+testdata4[[#This Row],[TR]])/21</f>
        <v>2.1426597015292157</v>
      </c>
      <c r="L403" s="1">
        <f>testdata4[[#This Row],[close]]+Multiplier*testdata4[[#This Row],[ATR]]</f>
        <v>283.81797910458761</v>
      </c>
      <c r="M403" s="1">
        <f>testdata4[[#This Row],[close]]-Multiplier*testdata4[[#This Row],[ATR]]</f>
        <v>270.96202089541237</v>
      </c>
      <c r="N403" s="1">
        <f>IF(OR(testdata4[[#This Row],[UpperE]]&lt;N402,D402&gt;N402),testdata4[[#This Row],[UpperE]],N402)</f>
        <v>283.81797910458761</v>
      </c>
      <c r="O403" s="1">
        <f>IF(OR(testdata4[[#This Row],[LowerE]]&gt;O402,E402&lt;O402),testdata4[[#This Row],[LowerE]],O402)</f>
        <v>270.96202089541237</v>
      </c>
      <c r="P403" s="7">
        <f>IF(S402=N402,testdata4[[#This Row],[Upper]],testdata4[[#This Row],[Lower]])</f>
        <v>283.81797910458761</v>
      </c>
      <c r="Q403" s="7">
        <f>IF(testdata4[[#This Row],[AtrStop]]=testdata4[[#This Row],[Upper]],testdata4[[#This Row],[Upper]],NA())</f>
        <v>283.81797910458761</v>
      </c>
      <c r="R403" s="7" t="e">
        <f>IF(testdata4[[#This Row],[AtrStop]]=testdata4[[#This Row],[Lower]],testdata4[[#This Row],[Lower]],NA())</f>
        <v>#N/A</v>
      </c>
      <c r="S403" s="19">
        <f>IF(testdata4[[#This Row],[low]]&lt;=testdata4[[#This Row],[STpot]],testdata4[[#This Row],[Upper]],testdata4[[#This Row],[Lower]])</f>
        <v>283.81797910458761</v>
      </c>
      <c r="U403" s="2"/>
      <c r="V403" s="7"/>
      <c r="W403" s="7"/>
      <c r="X403" s="19"/>
      <c r="Y403" t="str">
        <f t="shared" si="6"/>
        <v>ERR</v>
      </c>
    </row>
    <row r="404" spans="1:25" x14ac:dyDescent="0.25">
      <c r="A404" s="5">
        <v>402</v>
      </c>
      <c r="B404" s="2">
        <v>43320</v>
      </c>
      <c r="C404" s="1">
        <v>277.20999999999998</v>
      </c>
      <c r="D404" s="1">
        <v>277.70999999999998</v>
      </c>
      <c r="E404" s="1">
        <v>276.77</v>
      </c>
      <c r="F404" s="1">
        <v>277.27</v>
      </c>
      <c r="G404" s="1">
        <f>testdata4[[#This Row],[high]]-testdata4[[#This Row],[low]]</f>
        <v>0.93999999999999773</v>
      </c>
      <c r="H404" s="1">
        <f>ABS(testdata4[[#This Row],[high]]-F403)</f>
        <v>0.31999999999999318</v>
      </c>
      <c r="I404" s="1">
        <f>ABS(testdata4[[#This Row],[low]]-F403)</f>
        <v>0.62000000000000455</v>
      </c>
      <c r="J404" s="1">
        <f>MAX(testdata4[[#This Row],[H-L]:[|L-pC|]])</f>
        <v>0.93999999999999773</v>
      </c>
      <c r="K404" s="10">
        <f>(K403*20+testdata4[[#This Row],[TR]])/21</f>
        <v>2.0853901919325861</v>
      </c>
      <c r="L404" s="1">
        <f>testdata4[[#This Row],[close]]+Multiplier*testdata4[[#This Row],[ATR]]</f>
        <v>283.52617057579772</v>
      </c>
      <c r="M404" s="1">
        <f>testdata4[[#This Row],[close]]-Multiplier*testdata4[[#This Row],[ATR]]</f>
        <v>271.01382942420224</v>
      </c>
      <c r="N404" s="1">
        <f>IF(OR(testdata4[[#This Row],[UpperE]]&lt;N403,D403&gt;N403),testdata4[[#This Row],[UpperE]],N403)</f>
        <v>283.52617057579772</v>
      </c>
      <c r="O404" s="1">
        <f>IF(OR(testdata4[[#This Row],[LowerE]]&gt;O403,E403&lt;O403),testdata4[[#This Row],[LowerE]],O403)</f>
        <v>271.01382942420224</v>
      </c>
      <c r="P404" s="7">
        <f>IF(S403=N403,testdata4[[#This Row],[Upper]],testdata4[[#This Row],[Lower]])</f>
        <v>283.52617057579772</v>
      </c>
      <c r="Q404" s="7">
        <f>IF(testdata4[[#This Row],[AtrStop]]=testdata4[[#This Row],[Upper]],testdata4[[#This Row],[Upper]],NA())</f>
        <v>283.52617057579772</v>
      </c>
      <c r="R404" s="7" t="e">
        <f>IF(testdata4[[#This Row],[AtrStop]]=testdata4[[#This Row],[Lower]],testdata4[[#This Row],[Lower]],NA())</f>
        <v>#N/A</v>
      </c>
      <c r="S404" s="19">
        <f>IF(testdata4[[#This Row],[low]]&lt;=testdata4[[#This Row],[STpot]],testdata4[[#This Row],[Upper]],testdata4[[#This Row],[Lower]])</f>
        <v>283.52617057579772</v>
      </c>
      <c r="U404" s="2"/>
      <c r="V404" s="7"/>
      <c r="W404" s="7"/>
      <c r="X404" s="19"/>
      <c r="Y404" t="str">
        <f t="shared" si="6"/>
        <v>ERR</v>
      </c>
    </row>
    <row r="405" spans="1:25" x14ac:dyDescent="0.25">
      <c r="A405" s="5">
        <v>403</v>
      </c>
      <c r="B405" s="2">
        <v>43321</v>
      </c>
      <c r="C405" s="1">
        <v>277.33999999999997</v>
      </c>
      <c r="D405" s="1">
        <v>277.77</v>
      </c>
      <c r="E405" s="1">
        <v>276.74</v>
      </c>
      <c r="F405" s="1">
        <v>276.89999999999998</v>
      </c>
      <c r="G405" s="1">
        <f>testdata4[[#This Row],[high]]-testdata4[[#This Row],[low]]</f>
        <v>1.0299999999999727</v>
      </c>
      <c r="H405" s="1">
        <f>ABS(testdata4[[#This Row],[high]]-F404)</f>
        <v>0.5</v>
      </c>
      <c r="I405" s="1">
        <f>ABS(testdata4[[#This Row],[low]]-F404)</f>
        <v>0.52999999999997272</v>
      </c>
      <c r="J405" s="1">
        <f>MAX(testdata4[[#This Row],[H-L]:[|L-pC|]])</f>
        <v>1.0299999999999727</v>
      </c>
      <c r="K405" s="10">
        <f>(K404*20+testdata4[[#This Row],[TR]])/21</f>
        <v>2.0351335161262711</v>
      </c>
      <c r="L405" s="1">
        <f>testdata4[[#This Row],[close]]+Multiplier*testdata4[[#This Row],[ATR]]</f>
        <v>283.00540054837882</v>
      </c>
      <c r="M405" s="1">
        <f>testdata4[[#This Row],[close]]-Multiplier*testdata4[[#This Row],[ATR]]</f>
        <v>270.79459945162114</v>
      </c>
      <c r="N405" s="1">
        <f>IF(OR(testdata4[[#This Row],[UpperE]]&lt;N404,D404&gt;N404),testdata4[[#This Row],[UpperE]],N404)</f>
        <v>283.00540054837882</v>
      </c>
      <c r="O405" s="1">
        <f>IF(OR(testdata4[[#This Row],[LowerE]]&gt;O404,E404&lt;O404),testdata4[[#This Row],[LowerE]],O404)</f>
        <v>271.01382942420224</v>
      </c>
      <c r="P405" s="7">
        <f>IF(S404=N404,testdata4[[#This Row],[Upper]],testdata4[[#This Row],[Lower]])</f>
        <v>283.00540054837882</v>
      </c>
      <c r="Q405" s="7">
        <f>IF(testdata4[[#This Row],[AtrStop]]=testdata4[[#This Row],[Upper]],testdata4[[#This Row],[Upper]],NA())</f>
        <v>283.00540054837882</v>
      </c>
      <c r="R405" s="7" t="e">
        <f>IF(testdata4[[#This Row],[AtrStop]]=testdata4[[#This Row],[Lower]],testdata4[[#This Row],[Lower]],NA())</f>
        <v>#N/A</v>
      </c>
      <c r="S405" s="19">
        <f>IF(testdata4[[#This Row],[low]]&lt;=testdata4[[#This Row],[STpot]],testdata4[[#This Row],[Upper]],testdata4[[#This Row],[Lower]])</f>
        <v>283.00540054837882</v>
      </c>
      <c r="U405" s="2"/>
      <c r="V405" s="7"/>
      <c r="W405" s="7"/>
      <c r="X405" s="19"/>
      <c r="Y405" t="str">
        <f t="shared" si="6"/>
        <v>ERR</v>
      </c>
    </row>
    <row r="406" spans="1:25" x14ac:dyDescent="0.25">
      <c r="A406" s="5">
        <v>404</v>
      </c>
      <c r="B406" s="2">
        <v>43322</v>
      </c>
      <c r="C406" s="1">
        <v>275.32</v>
      </c>
      <c r="D406" s="1">
        <v>275.91000000000003</v>
      </c>
      <c r="E406" s="1">
        <v>274.26</v>
      </c>
      <c r="F406" s="1">
        <v>275.04000000000002</v>
      </c>
      <c r="G406" s="1">
        <f>testdata4[[#This Row],[high]]-testdata4[[#This Row],[low]]</f>
        <v>1.6500000000000341</v>
      </c>
      <c r="H406" s="1">
        <f>ABS(testdata4[[#This Row],[high]]-F405)</f>
        <v>0.98999999999995225</v>
      </c>
      <c r="I406" s="1">
        <f>ABS(testdata4[[#This Row],[low]]-F405)</f>
        <v>2.6399999999999864</v>
      </c>
      <c r="J406" s="1">
        <f>MAX(testdata4[[#This Row],[H-L]:[|L-pC|]])</f>
        <v>2.6399999999999864</v>
      </c>
      <c r="K406" s="10">
        <f>(K405*20+testdata4[[#This Row],[TR]])/21</f>
        <v>2.0639366820250196</v>
      </c>
      <c r="L406" s="1">
        <f>testdata4[[#This Row],[close]]+Multiplier*testdata4[[#This Row],[ATR]]</f>
        <v>281.23181004607505</v>
      </c>
      <c r="M406" s="1">
        <f>testdata4[[#This Row],[close]]-Multiplier*testdata4[[#This Row],[ATR]]</f>
        <v>268.84818995392499</v>
      </c>
      <c r="N406" s="1">
        <f>IF(OR(testdata4[[#This Row],[UpperE]]&lt;N405,D405&gt;N405),testdata4[[#This Row],[UpperE]],N405)</f>
        <v>281.23181004607505</v>
      </c>
      <c r="O406" s="1">
        <f>IF(OR(testdata4[[#This Row],[LowerE]]&gt;O405,E405&lt;O405),testdata4[[#This Row],[LowerE]],O405)</f>
        <v>271.01382942420224</v>
      </c>
      <c r="P406" s="7">
        <f>IF(S405=N405,testdata4[[#This Row],[Upper]],testdata4[[#This Row],[Lower]])</f>
        <v>281.23181004607505</v>
      </c>
      <c r="Q406" s="7">
        <f>IF(testdata4[[#This Row],[AtrStop]]=testdata4[[#This Row],[Upper]],testdata4[[#This Row],[Upper]],NA())</f>
        <v>281.23181004607505</v>
      </c>
      <c r="R406" s="7" t="e">
        <f>IF(testdata4[[#This Row],[AtrStop]]=testdata4[[#This Row],[Lower]],testdata4[[#This Row],[Lower]],NA())</f>
        <v>#N/A</v>
      </c>
      <c r="S406" s="19">
        <f>IF(testdata4[[#This Row],[low]]&lt;=testdata4[[#This Row],[STpot]],testdata4[[#This Row],[Upper]],testdata4[[#This Row],[Lower]])</f>
        <v>281.23181004607505</v>
      </c>
      <c r="U406" s="2"/>
      <c r="V406" s="7"/>
      <c r="W406" s="7"/>
      <c r="X406" s="19"/>
      <c r="Y406" t="str">
        <f t="shared" si="6"/>
        <v>ERR</v>
      </c>
    </row>
    <row r="407" spans="1:25" x14ac:dyDescent="0.25">
      <c r="A407" s="5">
        <v>405</v>
      </c>
      <c r="B407" s="2">
        <v>43325</v>
      </c>
      <c r="C407" s="1">
        <v>275.33999999999997</v>
      </c>
      <c r="D407" s="1">
        <v>276.01</v>
      </c>
      <c r="E407" s="1">
        <v>273.69</v>
      </c>
      <c r="F407" s="1">
        <v>274.01</v>
      </c>
      <c r="G407" s="1">
        <f>testdata4[[#This Row],[high]]-testdata4[[#This Row],[low]]</f>
        <v>2.3199999999999932</v>
      </c>
      <c r="H407" s="1">
        <f>ABS(testdata4[[#This Row],[high]]-F406)</f>
        <v>0.96999999999997044</v>
      </c>
      <c r="I407" s="1">
        <f>ABS(testdata4[[#This Row],[low]]-F406)</f>
        <v>1.3500000000000227</v>
      </c>
      <c r="J407" s="1">
        <f>MAX(testdata4[[#This Row],[H-L]:[|L-pC|]])</f>
        <v>2.3199999999999932</v>
      </c>
      <c r="K407" s="10">
        <f>(K406*20+testdata4[[#This Row],[TR]])/21</f>
        <v>2.0761301733571611</v>
      </c>
      <c r="L407" s="1">
        <f>testdata4[[#This Row],[close]]+Multiplier*testdata4[[#This Row],[ATR]]</f>
        <v>280.23839052007145</v>
      </c>
      <c r="M407" s="1">
        <f>testdata4[[#This Row],[close]]-Multiplier*testdata4[[#This Row],[ATR]]</f>
        <v>267.78160947992853</v>
      </c>
      <c r="N407" s="1">
        <f>IF(OR(testdata4[[#This Row],[UpperE]]&lt;N406,D406&gt;N406),testdata4[[#This Row],[UpperE]],N406)</f>
        <v>280.23839052007145</v>
      </c>
      <c r="O407" s="1">
        <f>IF(OR(testdata4[[#This Row],[LowerE]]&gt;O406,E406&lt;O406),testdata4[[#This Row],[LowerE]],O406)</f>
        <v>271.01382942420224</v>
      </c>
      <c r="P407" s="7">
        <f>IF(S406=N406,testdata4[[#This Row],[Upper]],testdata4[[#This Row],[Lower]])</f>
        <v>280.23839052007145</v>
      </c>
      <c r="Q407" s="7">
        <f>IF(testdata4[[#This Row],[AtrStop]]=testdata4[[#This Row],[Upper]],testdata4[[#This Row],[Upper]],NA())</f>
        <v>280.23839052007145</v>
      </c>
      <c r="R407" s="7" t="e">
        <f>IF(testdata4[[#This Row],[AtrStop]]=testdata4[[#This Row],[Lower]],testdata4[[#This Row],[Lower]],NA())</f>
        <v>#N/A</v>
      </c>
      <c r="S407" s="19">
        <f>IF(testdata4[[#This Row],[low]]&lt;=testdata4[[#This Row],[STpot]],testdata4[[#This Row],[Upper]],testdata4[[#This Row],[Lower]])</f>
        <v>280.23839052007145</v>
      </c>
      <c r="U407" s="2"/>
      <c r="V407" s="7"/>
      <c r="W407" s="7"/>
      <c r="X407" s="19"/>
      <c r="Y407" t="str">
        <f t="shared" si="6"/>
        <v>ERR</v>
      </c>
    </row>
    <row r="408" spans="1:25" x14ac:dyDescent="0.25">
      <c r="A408" s="5">
        <v>406</v>
      </c>
      <c r="B408" s="2">
        <v>43326</v>
      </c>
      <c r="C408" s="1">
        <v>274.81</v>
      </c>
      <c r="D408" s="1">
        <v>276.02</v>
      </c>
      <c r="E408" s="1">
        <v>274.38</v>
      </c>
      <c r="F408" s="1">
        <v>275.76</v>
      </c>
      <c r="G408" s="1">
        <f>testdata4[[#This Row],[high]]-testdata4[[#This Row],[low]]</f>
        <v>1.6399999999999864</v>
      </c>
      <c r="H408" s="1">
        <f>ABS(testdata4[[#This Row],[high]]-F407)</f>
        <v>2.0099999999999909</v>
      </c>
      <c r="I408" s="1">
        <f>ABS(testdata4[[#This Row],[low]]-F407)</f>
        <v>0.37000000000000455</v>
      </c>
      <c r="J408" s="1">
        <f>MAX(testdata4[[#This Row],[H-L]:[|L-pC|]])</f>
        <v>2.0099999999999909</v>
      </c>
      <c r="K408" s="10">
        <f>(K407*20+testdata4[[#This Row],[TR]])/21</f>
        <v>2.0729811174830099</v>
      </c>
      <c r="L408" s="1">
        <f>testdata4[[#This Row],[close]]+Multiplier*testdata4[[#This Row],[ATR]]</f>
        <v>281.97894335244899</v>
      </c>
      <c r="M408" s="1">
        <f>testdata4[[#This Row],[close]]-Multiplier*testdata4[[#This Row],[ATR]]</f>
        <v>269.54105664755099</v>
      </c>
      <c r="N408" s="1">
        <f>IF(OR(testdata4[[#This Row],[UpperE]]&lt;N407,D407&gt;N407),testdata4[[#This Row],[UpperE]],N407)</f>
        <v>280.23839052007145</v>
      </c>
      <c r="O408" s="1">
        <f>IF(OR(testdata4[[#This Row],[LowerE]]&gt;O407,E407&lt;O407),testdata4[[#This Row],[LowerE]],O407)</f>
        <v>271.01382942420224</v>
      </c>
      <c r="P408" s="7">
        <f>IF(S407=N407,testdata4[[#This Row],[Upper]],testdata4[[#This Row],[Lower]])</f>
        <v>280.23839052007145</v>
      </c>
      <c r="Q408" s="7">
        <f>IF(testdata4[[#This Row],[AtrStop]]=testdata4[[#This Row],[Upper]],testdata4[[#This Row],[Upper]],NA())</f>
        <v>280.23839052007145</v>
      </c>
      <c r="R408" s="7" t="e">
        <f>IF(testdata4[[#This Row],[AtrStop]]=testdata4[[#This Row],[Lower]],testdata4[[#This Row],[Lower]],NA())</f>
        <v>#N/A</v>
      </c>
      <c r="S408" s="19">
        <f>IF(testdata4[[#This Row],[low]]&lt;=testdata4[[#This Row],[STpot]],testdata4[[#This Row],[Upper]],testdata4[[#This Row],[Lower]])</f>
        <v>280.23839052007145</v>
      </c>
      <c r="U408" s="2"/>
      <c r="V408" s="7"/>
      <c r="W408" s="7"/>
      <c r="X408" s="19"/>
      <c r="Y408" t="str">
        <f t="shared" si="6"/>
        <v>ERR</v>
      </c>
    </row>
    <row r="409" spans="1:25" x14ac:dyDescent="0.25">
      <c r="A409" s="5">
        <v>407</v>
      </c>
      <c r="B409" s="2">
        <v>43327</v>
      </c>
      <c r="C409" s="1">
        <v>274.27999999999997</v>
      </c>
      <c r="D409" s="1">
        <v>274.44</v>
      </c>
      <c r="E409" s="1">
        <v>272.13</v>
      </c>
      <c r="F409" s="1">
        <v>273.7</v>
      </c>
      <c r="G409" s="1">
        <f>testdata4[[#This Row],[high]]-testdata4[[#This Row],[low]]</f>
        <v>2.3100000000000023</v>
      </c>
      <c r="H409" s="1">
        <f>ABS(testdata4[[#This Row],[high]]-F408)</f>
        <v>1.3199999999999932</v>
      </c>
      <c r="I409" s="1">
        <f>ABS(testdata4[[#This Row],[low]]-F408)</f>
        <v>3.6299999999999955</v>
      </c>
      <c r="J409" s="1">
        <f>MAX(testdata4[[#This Row],[H-L]:[|L-pC|]])</f>
        <v>3.6299999999999955</v>
      </c>
      <c r="K409" s="10">
        <f>(K408*20+testdata4[[#This Row],[TR]])/21</f>
        <v>2.1471248737933428</v>
      </c>
      <c r="L409" s="1">
        <f>testdata4[[#This Row],[close]]+Multiplier*testdata4[[#This Row],[ATR]]</f>
        <v>280.14137462138001</v>
      </c>
      <c r="M409" s="1">
        <f>testdata4[[#This Row],[close]]-Multiplier*testdata4[[#This Row],[ATR]]</f>
        <v>267.25862537861997</v>
      </c>
      <c r="N409" s="1">
        <f>IF(OR(testdata4[[#This Row],[UpperE]]&lt;N408,D408&gt;N408),testdata4[[#This Row],[UpperE]],N408)</f>
        <v>280.14137462138001</v>
      </c>
      <c r="O409" s="1">
        <f>IF(OR(testdata4[[#This Row],[LowerE]]&gt;O408,E408&lt;O408),testdata4[[#This Row],[LowerE]],O408)</f>
        <v>271.01382942420224</v>
      </c>
      <c r="P409" s="7">
        <f>IF(S408=N408,testdata4[[#This Row],[Upper]],testdata4[[#This Row],[Lower]])</f>
        <v>280.14137462138001</v>
      </c>
      <c r="Q409" s="7">
        <f>IF(testdata4[[#This Row],[AtrStop]]=testdata4[[#This Row],[Upper]],testdata4[[#This Row],[Upper]],NA())</f>
        <v>280.14137462138001</v>
      </c>
      <c r="R409" s="7" t="e">
        <f>IF(testdata4[[#This Row],[AtrStop]]=testdata4[[#This Row],[Lower]],testdata4[[#This Row],[Lower]],NA())</f>
        <v>#N/A</v>
      </c>
      <c r="S409" s="19">
        <f>IF(testdata4[[#This Row],[low]]&lt;=testdata4[[#This Row],[STpot]],testdata4[[#This Row],[Upper]],testdata4[[#This Row],[Lower]])</f>
        <v>280.14137462138001</v>
      </c>
      <c r="U409" s="2"/>
      <c r="V409" s="7"/>
      <c r="W409" s="7"/>
      <c r="X409" s="19"/>
      <c r="Y409" t="str">
        <f t="shared" si="6"/>
        <v>ERR</v>
      </c>
    </row>
    <row r="410" spans="1:25" x14ac:dyDescent="0.25">
      <c r="A410" s="5">
        <v>408</v>
      </c>
      <c r="B410" s="2">
        <v>43328</v>
      </c>
      <c r="C410" s="1">
        <v>275.27</v>
      </c>
      <c r="D410" s="1">
        <v>276.87</v>
      </c>
      <c r="E410" s="1">
        <v>275.23</v>
      </c>
      <c r="F410" s="1">
        <v>275.91000000000003</v>
      </c>
      <c r="G410" s="1">
        <f>testdata4[[#This Row],[high]]-testdata4[[#This Row],[low]]</f>
        <v>1.6399999999999864</v>
      </c>
      <c r="H410" s="1">
        <f>ABS(testdata4[[#This Row],[high]]-F409)</f>
        <v>3.1700000000000159</v>
      </c>
      <c r="I410" s="1">
        <f>ABS(testdata4[[#This Row],[low]]-F409)</f>
        <v>1.5300000000000296</v>
      </c>
      <c r="J410" s="1">
        <f>MAX(testdata4[[#This Row],[H-L]:[|L-pC|]])</f>
        <v>3.1700000000000159</v>
      </c>
      <c r="K410" s="10">
        <f>(K409*20+testdata4[[#This Row],[TR]])/21</f>
        <v>2.1958332131365177</v>
      </c>
      <c r="L410" s="1">
        <f>testdata4[[#This Row],[close]]+Multiplier*testdata4[[#This Row],[ATR]]</f>
        <v>282.49749963940957</v>
      </c>
      <c r="M410" s="1">
        <f>testdata4[[#This Row],[close]]-Multiplier*testdata4[[#This Row],[ATR]]</f>
        <v>269.32250036059048</v>
      </c>
      <c r="N410" s="1">
        <f>IF(OR(testdata4[[#This Row],[UpperE]]&lt;N409,D409&gt;N409),testdata4[[#This Row],[UpperE]],N409)</f>
        <v>280.14137462138001</v>
      </c>
      <c r="O410" s="1">
        <f>IF(OR(testdata4[[#This Row],[LowerE]]&gt;O409,E409&lt;O409),testdata4[[#This Row],[LowerE]],O409)</f>
        <v>271.01382942420224</v>
      </c>
      <c r="P410" s="7">
        <f>IF(S409=N409,testdata4[[#This Row],[Upper]],testdata4[[#This Row],[Lower]])</f>
        <v>280.14137462138001</v>
      </c>
      <c r="Q410" s="7">
        <f>IF(testdata4[[#This Row],[AtrStop]]=testdata4[[#This Row],[Upper]],testdata4[[#This Row],[Upper]],NA())</f>
        <v>280.14137462138001</v>
      </c>
      <c r="R410" s="7" t="e">
        <f>IF(testdata4[[#This Row],[AtrStop]]=testdata4[[#This Row],[Lower]],testdata4[[#This Row],[Lower]],NA())</f>
        <v>#N/A</v>
      </c>
      <c r="S410" s="19">
        <f>IF(testdata4[[#This Row],[low]]&lt;=testdata4[[#This Row],[STpot]],testdata4[[#This Row],[Upper]],testdata4[[#This Row],[Lower]])</f>
        <v>280.14137462138001</v>
      </c>
      <c r="U410" s="2"/>
      <c r="V410" s="7"/>
      <c r="W410" s="7"/>
      <c r="X410" s="19"/>
      <c r="Y410" t="str">
        <f t="shared" si="6"/>
        <v>ERR</v>
      </c>
    </row>
    <row r="411" spans="1:25" x14ac:dyDescent="0.25">
      <c r="A411" s="5">
        <v>409</v>
      </c>
      <c r="B411" s="2">
        <v>43329</v>
      </c>
      <c r="C411" s="1">
        <v>275.69</v>
      </c>
      <c r="D411" s="1">
        <v>277.37</v>
      </c>
      <c r="E411" s="1">
        <v>275.24</v>
      </c>
      <c r="F411" s="1">
        <v>276.89</v>
      </c>
      <c r="G411" s="1">
        <f>testdata4[[#This Row],[high]]-testdata4[[#This Row],[low]]</f>
        <v>2.1299999999999955</v>
      </c>
      <c r="H411" s="1">
        <f>ABS(testdata4[[#This Row],[high]]-F410)</f>
        <v>1.4599999999999795</v>
      </c>
      <c r="I411" s="1">
        <f>ABS(testdata4[[#This Row],[low]]-F410)</f>
        <v>0.67000000000001592</v>
      </c>
      <c r="J411" s="1">
        <f>MAX(testdata4[[#This Row],[H-L]:[|L-pC|]])</f>
        <v>2.1299999999999955</v>
      </c>
      <c r="K411" s="10">
        <f>(K410*20+testdata4[[#This Row],[TR]])/21</f>
        <v>2.1926982982252547</v>
      </c>
      <c r="L411" s="1">
        <f>testdata4[[#This Row],[close]]+Multiplier*testdata4[[#This Row],[ATR]]</f>
        <v>283.46809489467574</v>
      </c>
      <c r="M411" s="1">
        <f>testdata4[[#This Row],[close]]-Multiplier*testdata4[[#This Row],[ATR]]</f>
        <v>270.31190510532423</v>
      </c>
      <c r="N411" s="1">
        <f>IF(OR(testdata4[[#This Row],[UpperE]]&lt;N410,D410&gt;N410),testdata4[[#This Row],[UpperE]],N410)</f>
        <v>280.14137462138001</v>
      </c>
      <c r="O411" s="1">
        <f>IF(OR(testdata4[[#This Row],[LowerE]]&gt;O410,E410&lt;O410),testdata4[[#This Row],[LowerE]],O410)</f>
        <v>271.01382942420224</v>
      </c>
      <c r="P411" s="7">
        <f>IF(S410=N410,testdata4[[#This Row],[Upper]],testdata4[[#This Row],[Lower]])</f>
        <v>280.14137462138001</v>
      </c>
      <c r="Q411" s="7">
        <f>IF(testdata4[[#This Row],[AtrStop]]=testdata4[[#This Row],[Upper]],testdata4[[#This Row],[Upper]],NA())</f>
        <v>280.14137462138001</v>
      </c>
      <c r="R411" s="7" t="e">
        <f>IF(testdata4[[#This Row],[AtrStop]]=testdata4[[#This Row],[Lower]],testdata4[[#This Row],[Lower]],NA())</f>
        <v>#N/A</v>
      </c>
      <c r="S411" s="19">
        <f>IF(testdata4[[#This Row],[low]]&lt;=testdata4[[#This Row],[STpot]],testdata4[[#This Row],[Upper]],testdata4[[#This Row],[Lower]])</f>
        <v>280.14137462138001</v>
      </c>
      <c r="U411" s="2"/>
      <c r="V411" s="7"/>
      <c r="W411" s="7"/>
      <c r="X411" s="19"/>
      <c r="Y411" t="str">
        <f t="shared" si="6"/>
        <v>ERR</v>
      </c>
    </row>
    <row r="412" spans="1:25" x14ac:dyDescent="0.25">
      <c r="A412" s="5">
        <v>410</v>
      </c>
      <c r="B412" s="2">
        <v>43332</v>
      </c>
      <c r="C412" s="1">
        <v>277.38</v>
      </c>
      <c r="D412" s="1">
        <v>277.77</v>
      </c>
      <c r="E412" s="1">
        <v>276.89</v>
      </c>
      <c r="F412" s="1">
        <v>277.48</v>
      </c>
      <c r="G412" s="1">
        <f>testdata4[[#This Row],[high]]-testdata4[[#This Row],[low]]</f>
        <v>0.87999999999999545</v>
      </c>
      <c r="H412" s="1">
        <f>ABS(testdata4[[#This Row],[high]]-F411)</f>
        <v>0.87999999999999545</v>
      </c>
      <c r="I412" s="1">
        <f>ABS(testdata4[[#This Row],[low]]-F411)</f>
        <v>0</v>
      </c>
      <c r="J412" s="1">
        <f>MAX(testdata4[[#This Row],[H-L]:[|L-pC|]])</f>
        <v>0.87999999999999545</v>
      </c>
      <c r="K412" s="10">
        <f>(K411*20+testdata4[[#This Row],[TR]])/21</f>
        <v>2.1301888554526234</v>
      </c>
      <c r="L412" s="1">
        <f>testdata4[[#This Row],[close]]+Multiplier*testdata4[[#This Row],[ATR]]</f>
        <v>283.87056656635787</v>
      </c>
      <c r="M412" s="1">
        <f>testdata4[[#This Row],[close]]-Multiplier*testdata4[[#This Row],[ATR]]</f>
        <v>271.08943343364217</v>
      </c>
      <c r="N412" s="1">
        <f>IF(OR(testdata4[[#This Row],[UpperE]]&lt;N411,D411&gt;N411),testdata4[[#This Row],[UpperE]],N411)</f>
        <v>280.14137462138001</v>
      </c>
      <c r="O412" s="1">
        <f>IF(OR(testdata4[[#This Row],[LowerE]]&gt;O411,E411&lt;O411),testdata4[[#This Row],[LowerE]],O411)</f>
        <v>271.08943343364217</v>
      </c>
      <c r="P412" s="7">
        <f>IF(S411=N411,testdata4[[#This Row],[Upper]],testdata4[[#This Row],[Lower]])</f>
        <v>280.14137462138001</v>
      </c>
      <c r="Q412" s="7">
        <f>IF(testdata4[[#This Row],[AtrStop]]=testdata4[[#This Row],[Upper]],testdata4[[#This Row],[Upper]],NA())</f>
        <v>280.14137462138001</v>
      </c>
      <c r="R412" s="7" t="e">
        <f>IF(testdata4[[#This Row],[AtrStop]]=testdata4[[#This Row],[Lower]],testdata4[[#This Row],[Lower]],NA())</f>
        <v>#N/A</v>
      </c>
      <c r="S412" s="19">
        <f>IF(testdata4[[#This Row],[low]]&lt;=testdata4[[#This Row],[STpot]],testdata4[[#This Row],[Upper]],testdata4[[#This Row],[Lower]])</f>
        <v>280.14137462138001</v>
      </c>
      <c r="U412" s="2"/>
      <c r="V412" s="7"/>
      <c r="W412" s="7"/>
      <c r="X412" s="19"/>
      <c r="Y412" t="str">
        <f t="shared" si="6"/>
        <v>ERR</v>
      </c>
    </row>
    <row r="413" spans="1:25" x14ac:dyDescent="0.25">
      <c r="A413" s="5">
        <v>411</v>
      </c>
      <c r="B413" s="2">
        <v>43333</v>
      </c>
      <c r="C413" s="1">
        <v>278.04000000000002</v>
      </c>
      <c r="D413" s="1">
        <v>279.07</v>
      </c>
      <c r="E413" s="1">
        <v>277.52</v>
      </c>
      <c r="F413" s="1">
        <v>278.13</v>
      </c>
      <c r="G413" s="1">
        <f>testdata4[[#This Row],[high]]-testdata4[[#This Row],[low]]</f>
        <v>1.5500000000000114</v>
      </c>
      <c r="H413" s="1">
        <f>ABS(testdata4[[#This Row],[high]]-F412)</f>
        <v>1.589999999999975</v>
      </c>
      <c r="I413" s="1">
        <f>ABS(testdata4[[#This Row],[low]]-F412)</f>
        <v>3.999999999996362E-2</v>
      </c>
      <c r="J413" s="1">
        <f>MAX(testdata4[[#This Row],[H-L]:[|L-pC|]])</f>
        <v>1.589999999999975</v>
      </c>
      <c r="K413" s="10">
        <f>(K412*20+testdata4[[#This Row],[TR]])/21</f>
        <v>2.104465576621545</v>
      </c>
      <c r="L413" s="1">
        <f>testdata4[[#This Row],[close]]+Multiplier*testdata4[[#This Row],[ATR]]</f>
        <v>284.44339672986462</v>
      </c>
      <c r="M413" s="1">
        <f>testdata4[[#This Row],[close]]-Multiplier*testdata4[[#This Row],[ATR]]</f>
        <v>271.81660327013537</v>
      </c>
      <c r="N413" s="1">
        <f>IF(OR(testdata4[[#This Row],[UpperE]]&lt;N412,D412&gt;N412),testdata4[[#This Row],[UpperE]],N412)</f>
        <v>280.14137462138001</v>
      </c>
      <c r="O413" s="1">
        <f>IF(OR(testdata4[[#This Row],[LowerE]]&gt;O412,E412&lt;O412),testdata4[[#This Row],[LowerE]],O412)</f>
        <v>271.81660327013537</v>
      </c>
      <c r="P413" s="7">
        <f>IF(S412=N412,testdata4[[#This Row],[Upper]],testdata4[[#This Row],[Lower]])</f>
        <v>280.14137462138001</v>
      </c>
      <c r="Q413" s="7">
        <f>IF(testdata4[[#This Row],[AtrStop]]=testdata4[[#This Row],[Upper]],testdata4[[#This Row],[Upper]],NA())</f>
        <v>280.14137462138001</v>
      </c>
      <c r="R413" s="7" t="e">
        <f>IF(testdata4[[#This Row],[AtrStop]]=testdata4[[#This Row],[Lower]],testdata4[[#This Row],[Lower]],NA())</f>
        <v>#N/A</v>
      </c>
      <c r="S413" s="19">
        <f>IF(testdata4[[#This Row],[low]]&lt;=testdata4[[#This Row],[STpot]],testdata4[[#This Row],[Upper]],testdata4[[#This Row],[Lower]])</f>
        <v>280.14137462138001</v>
      </c>
      <c r="U413" s="2"/>
      <c r="V413" s="7"/>
      <c r="W413" s="7"/>
      <c r="X413" s="19"/>
      <c r="Y413" t="str">
        <f t="shared" si="6"/>
        <v>ERR</v>
      </c>
    </row>
    <row r="414" spans="1:25" x14ac:dyDescent="0.25">
      <c r="A414" s="5">
        <v>412</v>
      </c>
      <c r="B414" s="2">
        <v>43334</v>
      </c>
      <c r="C414" s="1">
        <v>277.68</v>
      </c>
      <c r="D414" s="1">
        <v>278.54000000000002</v>
      </c>
      <c r="E414" s="1">
        <v>277.39</v>
      </c>
      <c r="F414" s="1">
        <v>277.95999999999998</v>
      </c>
      <c r="G414" s="1">
        <f>testdata4[[#This Row],[high]]-testdata4[[#This Row],[low]]</f>
        <v>1.1500000000000341</v>
      </c>
      <c r="H414" s="1">
        <f>ABS(testdata4[[#This Row],[high]]-F413)</f>
        <v>0.41000000000002501</v>
      </c>
      <c r="I414" s="1">
        <f>ABS(testdata4[[#This Row],[low]]-F413)</f>
        <v>0.74000000000000909</v>
      </c>
      <c r="J414" s="1">
        <f>MAX(testdata4[[#This Row],[H-L]:[|L-pC|]])</f>
        <v>1.1500000000000341</v>
      </c>
      <c r="K414" s="10">
        <f>(K413*20+testdata4[[#This Row],[TR]])/21</f>
        <v>2.0590148348776633</v>
      </c>
      <c r="L414" s="1">
        <f>testdata4[[#This Row],[close]]+Multiplier*testdata4[[#This Row],[ATR]]</f>
        <v>284.13704450463297</v>
      </c>
      <c r="M414" s="1">
        <f>testdata4[[#This Row],[close]]-Multiplier*testdata4[[#This Row],[ATR]]</f>
        <v>271.78295549536699</v>
      </c>
      <c r="N414" s="1">
        <f>IF(OR(testdata4[[#This Row],[UpperE]]&lt;N413,D413&gt;N413),testdata4[[#This Row],[UpperE]],N413)</f>
        <v>280.14137462138001</v>
      </c>
      <c r="O414" s="1">
        <f>IF(OR(testdata4[[#This Row],[LowerE]]&gt;O413,E413&lt;O413),testdata4[[#This Row],[LowerE]],O413)</f>
        <v>271.81660327013537</v>
      </c>
      <c r="P414" s="7">
        <f>IF(S413=N413,testdata4[[#This Row],[Upper]],testdata4[[#This Row],[Lower]])</f>
        <v>280.14137462138001</v>
      </c>
      <c r="Q414" s="7">
        <f>IF(testdata4[[#This Row],[AtrStop]]=testdata4[[#This Row],[Upper]],testdata4[[#This Row],[Upper]],NA())</f>
        <v>280.14137462138001</v>
      </c>
      <c r="R414" s="7" t="e">
        <f>IF(testdata4[[#This Row],[AtrStop]]=testdata4[[#This Row],[Lower]],testdata4[[#This Row],[Lower]],NA())</f>
        <v>#N/A</v>
      </c>
      <c r="S414" s="19">
        <f>IF(testdata4[[#This Row],[low]]&lt;=testdata4[[#This Row],[STpot]],testdata4[[#This Row],[Upper]],testdata4[[#This Row],[Lower]])</f>
        <v>280.14137462138001</v>
      </c>
      <c r="U414" s="2"/>
      <c r="V414" s="7"/>
      <c r="W414" s="7"/>
      <c r="X414" s="19"/>
      <c r="Y414" t="str">
        <f t="shared" si="6"/>
        <v>ERR</v>
      </c>
    </row>
    <row r="415" spans="1:25" x14ac:dyDescent="0.25">
      <c r="A415" s="5">
        <v>413</v>
      </c>
      <c r="B415" s="2">
        <v>43335</v>
      </c>
      <c r="C415" s="1">
        <v>277.77</v>
      </c>
      <c r="D415" s="1">
        <v>278.70999999999998</v>
      </c>
      <c r="E415" s="1">
        <v>277.24</v>
      </c>
      <c r="F415" s="1">
        <v>277.58999999999997</v>
      </c>
      <c r="G415" s="1">
        <f>testdata4[[#This Row],[high]]-testdata4[[#This Row],[low]]</f>
        <v>1.4699999999999704</v>
      </c>
      <c r="H415" s="1">
        <f>ABS(testdata4[[#This Row],[high]]-F414)</f>
        <v>0.75</v>
      </c>
      <c r="I415" s="1">
        <f>ABS(testdata4[[#This Row],[low]]-F414)</f>
        <v>0.71999999999997044</v>
      </c>
      <c r="J415" s="1">
        <f>MAX(testdata4[[#This Row],[H-L]:[|L-pC|]])</f>
        <v>1.4699999999999704</v>
      </c>
      <c r="K415" s="10">
        <f>(K414*20+testdata4[[#This Row],[TR]])/21</f>
        <v>2.0309665094072971</v>
      </c>
      <c r="L415" s="1">
        <f>testdata4[[#This Row],[close]]+Multiplier*testdata4[[#This Row],[ATR]]</f>
        <v>283.68289952822187</v>
      </c>
      <c r="M415" s="1">
        <f>testdata4[[#This Row],[close]]-Multiplier*testdata4[[#This Row],[ATR]]</f>
        <v>271.49710047177808</v>
      </c>
      <c r="N415" s="1">
        <f>IF(OR(testdata4[[#This Row],[UpperE]]&lt;N414,D414&gt;N414),testdata4[[#This Row],[UpperE]],N414)</f>
        <v>280.14137462138001</v>
      </c>
      <c r="O415" s="1">
        <f>IF(OR(testdata4[[#This Row],[LowerE]]&gt;O414,E414&lt;O414),testdata4[[#This Row],[LowerE]],O414)</f>
        <v>271.81660327013537</v>
      </c>
      <c r="P415" s="7">
        <f>IF(S414=N414,testdata4[[#This Row],[Upper]],testdata4[[#This Row],[Lower]])</f>
        <v>280.14137462138001</v>
      </c>
      <c r="Q415" s="7">
        <f>IF(testdata4[[#This Row],[AtrStop]]=testdata4[[#This Row],[Upper]],testdata4[[#This Row],[Upper]],NA())</f>
        <v>280.14137462138001</v>
      </c>
      <c r="R415" s="7" t="e">
        <f>IF(testdata4[[#This Row],[AtrStop]]=testdata4[[#This Row],[Lower]],testdata4[[#This Row],[Lower]],NA())</f>
        <v>#N/A</v>
      </c>
      <c r="S415" s="19">
        <f>IF(testdata4[[#This Row],[low]]&lt;=testdata4[[#This Row],[STpot]],testdata4[[#This Row],[Upper]],testdata4[[#This Row],[Lower]])</f>
        <v>280.14137462138001</v>
      </c>
      <c r="U415" s="2"/>
      <c r="V415" s="7"/>
      <c r="W415" s="7"/>
      <c r="X415" s="19"/>
      <c r="Y415" t="str">
        <f t="shared" si="6"/>
        <v>ERR</v>
      </c>
    </row>
    <row r="416" spans="1:25" x14ac:dyDescent="0.25">
      <c r="A416" s="5">
        <v>414</v>
      </c>
      <c r="B416" s="2">
        <v>43336</v>
      </c>
      <c r="C416" s="1">
        <v>278.23</v>
      </c>
      <c r="D416" s="1">
        <v>279.42</v>
      </c>
      <c r="E416" s="1">
        <v>278.17</v>
      </c>
      <c r="F416" s="1">
        <v>279.27</v>
      </c>
      <c r="G416" s="1">
        <f>testdata4[[#This Row],[high]]-testdata4[[#This Row],[low]]</f>
        <v>1.25</v>
      </c>
      <c r="H416" s="1">
        <f>ABS(testdata4[[#This Row],[high]]-F415)</f>
        <v>1.8300000000000409</v>
      </c>
      <c r="I416" s="1">
        <f>ABS(testdata4[[#This Row],[low]]-F415)</f>
        <v>0.58000000000004093</v>
      </c>
      <c r="J416" s="1">
        <f>MAX(testdata4[[#This Row],[H-L]:[|L-pC|]])</f>
        <v>1.8300000000000409</v>
      </c>
      <c r="K416" s="10">
        <f>(K415*20+testdata4[[#This Row],[TR]])/21</f>
        <v>2.0213966756259989</v>
      </c>
      <c r="L416" s="1">
        <f>testdata4[[#This Row],[close]]+Multiplier*testdata4[[#This Row],[ATR]]</f>
        <v>285.33419002687799</v>
      </c>
      <c r="M416" s="1">
        <f>testdata4[[#This Row],[close]]-Multiplier*testdata4[[#This Row],[ATR]]</f>
        <v>273.20580997312197</v>
      </c>
      <c r="N416" s="1">
        <f>IF(OR(testdata4[[#This Row],[UpperE]]&lt;N415,D415&gt;N415),testdata4[[#This Row],[UpperE]],N415)</f>
        <v>280.14137462138001</v>
      </c>
      <c r="O416" s="1">
        <f>IF(OR(testdata4[[#This Row],[LowerE]]&gt;O415,E415&lt;O415),testdata4[[#This Row],[LowerE]],O415)</f>
        <v>273.20580997312197</v>
      </c>
      <c r="P416" s="7">
        <f>IF(S415=N415,testdata4[[#This Row],[Upper]],testdata4[[#This Row],[Lower]])</f>
        <v>280.14137462138001</v>
      </c>
      <c r="Q416" s="7">
        <f>IF(testdata4[[#This Row],[AtrStop]]=testdata4[[#This Row],[Upper]],testdata4[[#This Row],[Upper]],NA())</f>
        <v>280.14137462138001</v>
      </c>
      <c r="R416" s="7" t="e">
        <f>IF(testdata4[[#This Row],[AtrStop]]=testdata4[[#This Row],[Lower]],testdata4[[#This Row],[Lower]],NA())</f>
        <v>#N/A</v>
      </c>
      <c r="S416" s="19">
        <f>IF(testdata4[[#This Row],[low]]&lt;=testdata4[[#This Row],[STpot]],testdata4[[#This Row],[Upper]],testdata4[[#This Row],[Lower]])</f>
        <v>280.14137462138001</v>
      </c>
      <c r="U416" s="2"/>
      <c r="V416" s="7"/>
      <c r="W416" s="7"/>
      <c r="X416" s="19"/>
      <c r="Y416" t="str">
        <f t="shared" si="6"/>
        <v>ERR</v>
      </c>
    </row>
    <row r="417" spans="1:25" x14ac:dyDescent="0.25">
      <c r="A417" s="5">
        <v>415</v>
      </c>
      <c r="B417" s="2">
        <v>43339</v>
      </c>
      <c r="C417" s="1">
        <v>280.58</v>
      </c>
      <c r="D417" s="1">
        <v>281.58999999999997</v>
      </c>
      <c r="E417" s="1">
        <v>280.39999999999998</v>
      </c>
      <c r="F417" s="1">
        <v>281.47000000000003</v>
      </c>
      <c r="G417" s="1">
        <f>testdata4[[#This Row],[high]]-testdata4[[#This Row],[low]]</f>
        <v>1.1899999999999977</v>
      </c>
      <c r="H417" s="1">
        <f>ABS(testdata4[[#This Row],[high]]-F416)</f>
        <v>2.3199999999999932</v>
      </c>
      <c r="I417" s="1">
        <f>ABS(testdata4[[#This Row],[low]]-F416)</f>
        <v>1.1299999999999955</v>
      </c>
      <c r="J417" s="1">
        <f>MAX(testdata4[[#This Row],[H-L]:[|L-pC|]])</f>
        <v>2.3199999999999932</v>
      </c>
      <c r="K417" s="10">
        <f>(K416*20+testdata4[[#This Row],[TR]])/21</f>
        <v>2.0356158815485701</v>
      </c>
      <c r="L417" s="1">
        <f>testdata4[[#This Row],[close]]+Multiplier*testdata4[[#This Row],[ATR]]</f>
        <v>287.57684764464574</v>
      </c>
      <c r="M417" s="1">
        <f>testdata4[[#This Row],[close]]-Multiplier*testdata4[[#This Row],[ATR]]</f>
        <v>275.36315235535432</v>
      </c>
      <c r="N417" s="1">
        <f>IF(OR(testdata4[[#This Row],[UpperE]]&lt;N416,D416&gt;N416),testdata4[[#This Row],[UpperE]],N416)</f>
        <v>280.14137462138001</v>
      </c>
      <c r="O417" s="1">
        <f>IF(OR(testdata4[[#This Row],[LowerE]]&gt;O416,E416&lt;O416),testdata4[[#This Row],[LowerE]],O416)</f>
        <v>275.36315235535432</v>
      </c>
      <c r="P417" s="7">
        <f>IF(S416=N416,testdata4[[#This Row],[Upper]],testdata4[[#This Row],[Lower]])</f>
        <v>280.14137462138001</v>
      </c>
      <c r="Q417" s="7" t="e">
        <f>IF(testdata4[[#This Row],[AtrStop]]=testdata4[[#This Row],[Upper]],testdata4[[#This Row],[Upper]],NA())</f>
        <v>#N/A</v>
      </c>
      <c r="R417" s="7">
        <f>IF(testdata4[[#This Row],[AtrStop]]=testdata4[[#This Row],[Lower]],testdata4[[#This Row],[Lower]],NA())</f>
        <v>275.36315235535432</v>
      </c>
      <c r="S417" s="19">
        <f>IF(testdata4[[#This Row],[low]]&lt;=testdata4[[#This Row],[STpot]],testdata4[[#This Row],[Upper]],testdata4[[#This Row],[Lower]])</f>
        <v>275.36315235535432</v>
      </c>
      <c r="U417" s="2"/>
      <c r="V417" s="7"/>
      <c r="W417" s="7"/>
      <c r="X417" s="19"/>
      <c r="Y417" t="str">
        <f t="shared" si="6"/>
        <v>ERR</v>
      </c>
    </row>
    <row r="418" spans="1:25" x14ac:dyDescent="0.25">
      <c r="A418" s="5">
        <v>416</v>
      </c>
      <c r="B418" s="2">
        <v>43340</v>
      </c>
      <c r="C418" s="1">
        <v>281.98</v>
      </c>
      <c r="D418" s="1">
        <v>282.08999999999997</v>
      </c>
      <c r="E418" s="1">
        <v>281.10000000000002</v>
      </c>
      <c r="F418" s="1">
        <v>281.61</v>
      </c>
      <c r="G418" s="1">
        <f>testdata4[[#This Row],[high]]-testdata4[[#This Row],[low]]</f>
        <v>0.98999999999995225</v>
      </c>
      <c r="H418" s="1">
        <f>ABS(testdata4[[#This Row],[high]]-F417)</f>
        <v>0.6199999999999477</v>
      </c>
      <c r="I418" s="1">
        <f>ABS(testdata4[[#This Row],[low]]-F417)</f>
        <v>0.37000000000000455</v>
      </c>
      <c r="J418" s="1">
        <f>MAX(testdata4[[#This Row],[H-L]:[|L-pC|]])</f>
        <v>0.98999999999995225</v>
      </c>
      <c r="K418" s="10">
        <f>(K417*20+testdata4[[#This Row],[TR]])/21</f>
        <v>1.9858246490938738</v>
      </c>
      <c r="L418" s="1">
        <f>testdata4[[#This Row],[close]]+Multiplier*testdata4[[#This Row],[ATR]]</f>
        <v>287.56747394728166</v>
      </c>
      <c r="M418" s="1">
        <f>testdata4[[#This Row],[close]]-Multiplier*testdata4[[#This Row],[ATR]]</f>
        <v>275.65252605271837</v>
      </c>
      <c r="N418" s="1">
        <f>IF(OR(testdata4[[#This Row],[UpperE]]&lt;N417,D417&gt;N417),testdata4[[#This Row],[UpperE]],N417)</f>
        <v>287.56747394728166</v>
      </c>
      <c r="O418" s="1">
        <f>IF(OR(testdata4[[#This Row],[LowerE]]&gt;O417,E417&lt;O417),testdata4[[#This Row],[LowerE]],O417)</f>
        <v>275.65252605271837</v>
      </c>
      <c r="P418" s="7">
        <f>IF(S417=N417,testdata4[[#This Row],[Upper]],testdata4[[#This Row],[Lower]])</f>
        <v>275.65252605271837</v>
      </c>
      <c r="Q418" s="7" t="e">
        <f>IF(testdata4[[#This Row],[AtrStop]]=testdata4[[#This Row],[Upper]],testdata4[[#This Row],[Upper]],NA())</f>
        <v>#N/A</v>
      </c>
      <c r="R418" s="7">
        <f>IF(testdata4[[#This Row],[AtrStop]]=testdata4[[#This Row],[Lower]],testdata4[[#This Row],[Lower]],NA())</f>
        <v>275.65252605271837</v>
      </c>
      <c r="S418" s="19">
        <f>IF(testdata4[[#This Row],[low]]&lt;=testdata4[[#This Row],[STpot]],testdata4[[#This Row],[Upper]],testdata4[[#This Row],[Lower]])</f>
        <v>275.65252605271837</v>
      </c>
      <c r="U418" s="2"/>
      <c r="V418" s="7"/>
      <c r="W418" s="7"/>
      <c r="X418" s="19"/>
      <c r="Y418" t="str">
        <f t="shared" si="6"/>
        <v>ERR</v>
      </c>
    </row>
    <row r="419" spans="1:25" x14ac:dyDescent="0.25">
      <c r="A419" s="5">
        <v>417</v>
      </c>
      <c r="B419" s="2">
        <v>43341</v>
      </c>
      <c r="C419" s="1">
        <v>281.83999999999997</v>
      </c>
      <c r="D419" s="1">
        <v>283.37</v>
      </c>
      <c r="E419" s="1">
        <v>281.57</v>
      </c>
      <c r="F419" s="1">
        <v>283.12</v>
      </c>
      <c r="G419" s="1">
        <f>testdata4[[#This Row],[high]]-testdata4[[#This Row],[low]]</f>
        <v>1.8000000000000114</v>
      </c>
      <c r="H419" s="1">
        <f>ABS(testdata4[[#This Row],[high]]-F418)</f>
        <v>1.7599999999999909</v>
      </c>
      <c r="I419" s="1">
        <f>ABS(testdata4[[#This Row],[low]]-F418)</f>
        <v>4.0000000000020464E-2</v>
      </c>
      <c r="J419" s="1">
        <f>MAX(testdata4[[#This Row],[H-L]:[|L-pC|]])</f>
        <v>1.8000000000000114</v>
      </c>
      <c r="K419" s="10">
        <f>(K418*20+testdata4[[#This Row],[TR]])/21</f>
        <v>1.9769758562798805</v>
      </c>
      <c r="L419" s="1">
        <f>testdata4[[#This Row],[close]]+Multiplier*testdata4[[#This Row],[ATR]]</f>
        <v>289.05092756883965</v>
      </c>
      <c r="M419" s="1">
        <f>testdata4[[#This Row],[close]]-Multiplier*testdata4[[#This Row],[ATR]]</f>
        <v>277.18907243116035</v>
      </c>
      <c r="N419" s="1">
        <f>IF(OR(testdata4[[#This Row],[UpperE]]&lt;N418,D418&gt;N418),testdata4[[#This Row],[UpperE]],N418)</f>
        <v>287.56747394728166</v>
      </c>
      <c r="O419" s="1">
        <f>IF(OR(testdata4[[#This Row],[LowerE]]&gt;O418,E418&lt;O418),testdata4[[#This Row],[LowerE]],O418)</f>
        <v>277.18907243116035</v>
      </c>
      <c r="P419" s="7">
        <f>IF(S418=N418,testdata4[[#This Row],[Upper]],testdata4[[#This Row],[Lower]])</f>
        <v>277.18907243116035</v>
      </c>
      <c r="Q419" s="7" t="e">
        <f>IF(testdata4[[#This Row],[AtrStop]]=testdata4[[#This Row],[Upper]],testdata4[[#This Row],[Upper]],NA())</f>
        <v>#N/A</v>
      </c>
      <c r="R419" s="7">
        <f>IF(testdata4[[#This Row],[AtrStop]]=testdata4[[#This Row],[Lower]],testdata4[[#This Row],[Lower]],NA())</f>
        <v>277.18907243116035</v>
      </c>
      <c r="S419" s="19">
        <f>IF(testdata4[[#This Row],[low]]&lt;=testdata4[[#This Row],[STpot]],testdata4[[#This Row],[Upper]],testdata4[[#This Row],[Lower]])</f>
        <v>277.18907243116035</v>
      </c>
      <c r="U419" s="2"/>
      <c r="V419" s="7"/>
      <c r="W419" s="7"/>
      <c r="X419" s="19"/>
      <c r="Y419" t="str">
        <f t="shared" si="6"/>
        <v>ERR</v>
      </c>
    </row>
    <row r="420" spans="1:25" x14ac:dyDescent="0.25">
      <c r="A420" s="5">
        <v>418</v>
      </c>
      <c r="B420" s="2">
        <v>43342</v>
      </c>
      <c r="C420" s="1">
        <v>282.60000000000002</v>
      </c>
      <c r="D420" s="1">
        <v>283</v>
      </c>
      <c r="E420" s="1">
        <v>281.32</v>
      </c>
      <c r="F420" s="1">
        <v>281.98</v>
      </c>
      <c r="G420" s="1">
        <f>testdata4[[#This Row],[high]]-testdata4[[#This Row],[low]]</f>
        <v>1.6800000000000068</v>
      </c>
      <c r="H420" s="1">
        <f>ABS(testdata4[[#This Row],[high]]-F419)</f>
        <v>0.12000000000000455</v>
      </c>
      <c r="I420" s="1">
        <f>ABS(testdata4[[#This Row],[low]]-F419)</f>
        <v>1.8000000000000114</v>
      </c>
      <c r="J420" s="1">
        <f>MAX(testdata4[[#This Row],[H-L]:[|L-pC|]])</f>
        <v>1.8000000000000114</v>
      </c>
      <c r="K420" s="10">
        <f>(K419*20+testdata4[[#This Row],[TR]])/21</f>
        <v>1.9685484345522677</v>
      </c>
      <c r="L420" s="1">
        <f>testdata4[[#This Row],[close]]+Multiplier*testdata4[[#This Row],[ATR]]</f>
        <v>287.88564530365682</v>
      </c>
      <c r="M420" s="1">
        <f>testdata4[[#This Row],[close]]-Multiplier*testdata4[[#This Row],[ATR]]</f>
        <v>276.07435469634322</v>
      </c>
      <c r="N420" s="1">
        <f>IF(OR(testdata4[[#This Row],[UpperE]]&lt;N419,D419&gt;N419),testdata4[[#This Row],[UpperE]],N419)</f>
        <v>287.56747394728166</v>
      </c>
      <c r="O420" s="1">
        <f>IF(OR(testdata4[[#This Row],[LowerE]]&gt;O419,E419&lt;O419),testdata4[[#This Row],[LowerE]],O419)</f>
        <v>277.18907243116035</v>
      </c>
      <c r="P420" s="7">
        <f>IF(S419=N419,testdata4[[#This Row],[Upper]],testdata4[[#This Row],[Lower]])</f>
        <v>277.18907243116035</v>
      </c>
      <c r="Q420" s="7" t="e">
        <f>IF(testdata4[[#This Row],[AtrStop]]=testdata4[[#This Row],[Upper]],testdata4[[#This Row],[Upper]],NA())</f>
        <v>#N/A</v>
      </c>
      <c r="R420" s="7">
        <f>IF(testdata4[[#This Row],[AtrStop]]=testdata4[[#This Row],[Lower]],testdata4[[#This Row],[Lower]],NA())</f>
        <v>277.18907243116035</v>
      </c>
      <c r="S420" s="19">
        <f>IF(testdata4[[#This Row],[low]]&lt;=testdata4[[#This Row],[STpot]],testdata4[[#This Row],[Upper]],testdata4[[#This Row],[Lower]])</f>
        <v>277.18907243116035</v>
      </c>
      <c r="U420" s="2"/>
      <c r="V420" s="7"/>
      <c r="W420" s="7"/>
      <c r="X420" s="19"/>
      <c r="Y420" t="str">
        <f t="shared" si="6"/>
        <v>ERR</v>
      </c>
    </row>
    <row r="421" spans="1:25" x14ac:dyDescent="0.25">
      <c r="A421" s="5">
        <v>419</v>
      </c>
      <c r="B421" s="2">
        <v>43343</v>
      </c>
      <c r="C421" s="1">
        <v>281.52999999999997</v>
      </c>
      <c r="D421" s="1">
        <v>282.47000000000003</v>
      </c>
      <c r="E421" s="1">
        <v>280.99</v>
      </c>
      <c r="F421" s="1">
        <v>281.98</v>
      </c>
      <c r="G421" s="1">
        <f>testdata4[[#This Row],[high]]-testdata4[[#This Row],[low]]</f>
        <v>1.4800000000000182</v>
      </c>
      <c r="H421" s="1">
        <f>ABS(testdata4[[#This Row],[high]]-F420)</f>
        <v>0.49000000000000909</v>
      </c>
      <c r="I421" s="1">
        <f>ABS(testdata4[[#This Row],[low]]-F420)</f>
        <v>0.99000000000000909</v>
      </c>
      <c r="J421" s="1">
        <f>MAX(testdata4[[#This Row],[H-L]:[|L-pC|]])</f>
        <v>1.4800000000000182</v>
      </c>
      <c r="K421" s="10">
        <f>(K420*20+testdata4[[#This Row],[TR]])/21</f>
        <v>1.9452842233831131</v>
      </c>
      <c r="L421" s="1">
        <f>testdata4[[#This Row],[close]]+Multiplier*testdata4[[#This Row],[ATR]]</f>
        <v>287.81585267014935</v>
      </c>
      <c r="M421" s="1">
        <f>testdata4[[#This Row],[close]]-Multiplier*testdata4[[#This Row],[ATR]]</f>
        <v>276.14414732985068</v>
      </c>
      <c r="N421" s="1">
        <f>IF(OR(testdata4[[#This Row],[UpperE]]&lt;N420,D420&gt;N420),testdata4[[#This Row],[UpperE]],N420)</f>
        <v>287.56747394728166</v>
      </c>
      <c r="O421" s="1">
        <f>IF(OR(testdata4[[#This Row],[LowerE]]&gt;O420,E420&lt;O420),testdata4[[#This Row],[LowerE]],O420)</f>
        <v>277.18907243116035</v>
      </c>
      <c r="P421" s="7">
        <f>IF(S420=N420,testdata4[[#This Row],[Upper]],testdata4[[#This Row],[Lower]])</f>
        <v>277.18907243116035</v>
      </c>
      <c r="Q421" s="7" t="e">
        <f>IF(testdata4[[#This Row],[AtrStop]]=testdata4[[#This Row],[Upper]],testdata4[[#This Row],[Upper]],NA())</f>
        <v>#N/A</v>
      </c>
      <c r="R421" s="7">
        <f>IF(testdata4[[#This Row],[AtrStop]]=testdata4[[#This Row],[Lower]],testdata4[[#This Row],[Lower]],NA())</f>
        <v>277.18907243116035</v>
      </c>
      <c r="S421" s="19">
        <f>IF(testdata4[[#This Row],[low]]&lt;=testdata4[[#This Row],[STpot]],testdata4[[#This Row],[Upper]],testdata4[[#This Row],[Lower]])</f>
        <v>277.18907243116035</v>
      </c>
      <c r="U421" s="2"/>
      <c r="V421" s="7"/>
      <c r="W421" s="7"/>
      <c r="X421" s="19"/>
      <c r="Y421" t="str">
        <f t="shared" si="6"/>
        <v>ERR</v>
      </c>
    </row>
    <row r="422" spans="1:25" x14ac:dyDescent="0.25">
      <c r="A422" s="5">
        <v>420</v>
      </c>
      <c r="B422" s="2">
        <v>43347</v>
      </c>
      <c r="C422" s="1">
        <v>281.52999999999997</v>
      </c>
      <c r="D422" s="1">
        <v>281.89</v>
      </c>
      <c r="E422" s="1">
        <v>280.39999999999998</v>
      </c>
      <c r="F422" s="1">
        <v>281.5</v>
      </c>
      <c r="G422" s="1">
        <f>testdata4[[#This Row],[high]]-testdata4[[#This Row],[low]]</f>
        <v>1.4900000000000091</v>
      </c>
      <c r="H422" s="1">
        <f>ABS(testdata4[[#This Row],[high]]-F421)</f>
        <v>9.0000000000031832E-2</v>
      </c>
      <c r="I422" s="1">
        <f>ABS(testdata4[[#This Row],[low]]-F421)</f>
        <v>1.5800000000000409</v>
      </c>
      <c r="J422" s="1">
        <f>MAX(testdata4[[#This Row],[H-L]:[|L-pC|]])</f>
        <v>1.5800000000000409</v>
      </c>
      <c r="K422" s="10">
        <f>(K421*20+testdata4[[#This Row],[TR]])/21</f>
        <v>1.9278897365553478</v>
      </c>
      <c r="L422" s="1">
        <f>testdata4[[#This Row],[close]]+Multiplier*testdata4[[#This Row],[ATR]]</f>
        <v>287.28366920966602</v>
      </c>
      <c r="M422" s="1">
        <f>testdata4[[#This Row],[close]]-Multiplier*testdata4[[#This Row],[ATR]]</f>
        <v>275.71633079033398</v>
      </c>
      <c r="N422" s="1">
        <f>IF(OR(testdata4[[#This Row],[UpperE]]&lt;N421,D421&gt;N421),testdata4[[#This Row],[UpperE]],N421)</f>
        <v>287.28366920966602</v>
      </c>
      <c r="O422" s="1">
        <f>IF(OR(testdata4[[#This Row],[LowerE]]&gt;O421,E421&lt;O421),testdata4[[#This Row],[LowerE]],O421)</f>
        <v>277.18907243116035</v>
      </c>
      <c r="P422" s="7">
        <f>IF(S421=N421,testdata4[[#This Row],[Upper]],testdata4[[#This Row],[Lower]])</f>
        <v>277.18907243116035</v>
      </c>
      <c r="Q422" s="7" t="e">
        <f>IF(testdata4[[#This Row],[AtrStop]]=testdata4[[#This Row],[Upper]],testdata4[[#This Row],[Upper]],NA())</f>
        <v>#N/A</v>
      </c>
      <c r="R422" s="7">
        <f>IF(testdata4[[#This Row],[AtrStop]]=testdata4[[#This Row],[Lower]],testdata4[[#This Row],[Lower]],NA())</f>
        <v>277.18907243116035</v>
      </c>
      <c r="S422" s="19">
        <f>IF(testdata4[[#This Row],[low]]&lt;=testdata4[[#This Row],[STpot]],testdata4[[#This Row],[Upper]],testdata4[[#This Row],[Lower]])</f>
        <v>277.18907243116035</v>
      </c>
      <c r="U422" s="2"/>
      <c r="V422" s="7"/>
      <c r="W422" s="7"/>
      <c r="X422" s="19"/>
      <c r="Y422" t="str">
        <f t="shared" si="6"/>
        <v>ERR</v>
      </c>
    </row>
    <row r="423" spans="1:25" x14ac:dyDescent="0.25">
      <c r="A423" s="5">
        <v>421</v>
      </c>
      <c r="B423" s="2">
        <v>43348</v>
      </c>
      <c r="C423" s="1">
        <v>281.11</v>
      </c>
      <c r="D423" s="1">
        <v>281.33</v>
      </c>
      <c r="E423" s="1">
        <v>279.63</v>
      </c>
      <c r="F423" s="1">
        <v>280.74</v>
      </c>
      <c r="G423" s="1">
        <f>testdata4[[#This Row],[high]]-testdata4[[#This Row],[low]]</f>
        <v>1.6999999999999886</v>
      </c>
      <c r="H423" s="1">
        <f>ABS(testdata4[[#This Row],[high]]-F422)</f>
        <v>0.17000000000001592</v>
      </c>
      <c r="I423" s="1">
        <f>ABS(testdata4[[#This Row],[low]]-F422)</f>
        <v>1.8700000000000045</v>
      </c>
      <c r="J423" s="1">
        <f>MAX(testdata4[[#This Row],[H-L]:[|L-pC|]])</f>
        <v>1.8700000000000045</v>
      </c>
      <c r="K423" s="10">
        <f>(K422*20+testdata4[[#This Row],[TR]])/21</f>
        <v>1.9251330824336645</v>
      </c>
      <c r="L423" s="1">
        <f>testdata4[[#This Row],[close]]+Multiplier*testdata4[[#This Row],[ATR]]</f>
        <v>286.51539924730099</v>
      </c>
      <c r="M423" s="1">
        <f>testdata4[[#This Row],[close]]-Multiplier*testdata4[[#This Row],[ATR]]</f>
        <v>274.96460075269903</v>
      </c>
      <c r="N423" s="1">
        <f>IF(OR(testdata4[[#This Row],[UpperE]]&lt;N422,D422&gt;N422),testdata4[[#This Row],[UpperE]],N422)</f>
        <v>286.51539924730099</v>
      </c>
      <c r="O423" s="1">
        <f>IF(OR(testdata4[[#This Row],[LowerE]]&gt;O422,E422&lt;O422),testdata4[[#This Row],[LowerE]],O422)</f>
        <v>277.18907243116035</v>
      </c>
      <c r="P423" s="7">
        <f>IF(S422=N422,testdata4[[#This Row],[Upper]],testdata4[[#This Row],[Lower]])</f>
        <v>277.18907243116035</v>
      </c>
      <c r="Q423" s="7" t="e">
        <f>IF(testdata4[[#This Row],[AtrStop]]=testdata4[[#This Row],[Upper]],testdata4[[#This Row],[Upper]],NA())</f>
        <v>#N/A</v>
      </c>
      <c r="R423" s="7">
        <f>IF(testdata4[[#This Row],[AtrStop]]=testdata4[[#This Row],[Lower]],testdata4[[#This Row],[Lower]],NA())</f>
        <v>277.18907243116035</v>
      </c>
      <c r="S423" s="19">
        <f>IF(testdata4[[#This Row],[low]]&lt;=testdata4[[#This Row],[STpot]],testdata4[[#This Row],[Upper]],testdata4[[#This Row],[Lower]])</f>
        <v>277.18907243116035</v>
      </c>
      <c r="U423" s="2"/>
      <c r="V423" s="7"/>
      <c r="W423" s="7"/>
      <c r="X423" s="19"/>
      <c r="Y423" t="str">
        <f t="shared" si="6"/>
        <v>ERR</v>
      </c>
    </row>
    <row r="424" spans="1:25" x14ac:dyDescent="0.25">
      <c r="A424" s="5">
        <v>422</v>
      </c>
      <c r="B424" s="2">
        <v>43349</v>
      </c>
      <c r="C424" s="1">
        <v>280.86</v>
      </c>
      <c r="D424" s="1">
        <v>281.19</v>
      </c>
      <c r="E424" s="1">
        <v>278.77</v>
      </c>
      <c r="F424" s="1">
        <v>279.89999999999998</v>
      </c>
      <c r="G424" s="1">
        <f>testdata4[[#This Row],[high]]-testdata4[[#This Row],[low]]</f>
        <v>2.4200000000000159</v>
      </c>
      <c r="H424" s="1">
        <f>ABS(testdata4[[#This Row],[high]]-F423)</f>
        <v>0.44999999999998863</v>
      </c>
      <c r="I424" s="1">
        <f>ABS(testdata4[[#This Row],[low]]-F423)</f>
        <v>1.9700000000000273</v>
      </c>
      <c r="J424" s="1">
        <f>MAX(testdata4[[#This Row],[H-L]:[|L-pC|]])</f>
        <v>2.4200000000000159</v>
      </c>
      <c r="K424" s="10">
        <f>(K423*20+testdata4[[#This Row],[TR]])/21</f>
        <v>1.9486981737463478</v>
      </c>
      <c r="L424" s="1">
        <f>testdata4[[#This Row],[close]]+Multiplier*testdata4[[#This Row],[ATR]]</f>
        <v>285.746094521239</v>
      </c>
      <c r="M424" s="1">
        <f>testdata4[[#This Row],[close]]-Multiplier*testdata4[[#This Row],[ATR]]</f>
        <v>274.05390547876095</v>
      </c>
      <c r="N424" s="1">
        <f>IF(OR(testdata4[[#This Row],[UpperE]]&lt;N423,D423&gt;N423),testdata4[[#This Row],[UpperE]],N423)</f>
        <v>285.746094521239</v>
      </c>
      <c r="O424" s="1">
        <f>IF(OR(testdata4[[#This Row],[LowerE]]&gt;O423,E423&lt;O423),testdata4[[#This Row],[LowerE]],O423)</f>
        <v>277.18907243116035</v>
      </c>
      <c r="P424" s="7">
        <f>IF(S423=N423,testdata4[[#This Row],[Upper]],testdata4[[#This Row],[Lower]])</f>
        <v>277.18907243116035</v>
      </c>
      <c r="Q424" s="7" t="e">
        <f>IF(testdata4[[#This Row],[AtrStop]]=testdata4[[#This Row],[Upper]],testdata4[[#This Row],[Upper]],NA())</f>
        <v>#N/A</v>
      </c>
      <c r="R424" s="7">
        <f>IF(testdata4[[#This Row],[AtrStop]]=testdata4[[#This Row],[Lower]],testdata4[[#This Row],[Lower]],NA())</f>
        <v>277.18907243116035</v>
      </c>
      <c r="S424" s="19">
        <f>IF(testdata4[[#This Row],[low]]&lt;=testdata4[[#This Row],[STpot]],testdata4[[#This Row],[Upper]],testdata4[[#This Row],[Lower]])</f>
        <v>277.18907243116035</v>
      </c>
      <c r="U424" s="2"/>
      <c r="V424" s="7"/>
      <c r="W424" s="7"/>
      <c r="X424" s="19"/>
      <c r="Y424" t="str">
        <f t="shared" si="6"/>
        <v>ERR</v>
      </c>
    </row>
    <row r="425" spans="1:25" x14ac:dyDescent="0.25">
      <c r="A425" s="5">
        <v>423</v>
      </c>
      <c r="B425" s="2">
        <v>43350</v>
      </c>
      <c r="C425" s="1">
        <v>278.75</v>
      </c>
      <c r="D425" s="1">
        <v>280.42</v>
      </c>
      <c r="E425" s="1">
        <v>278.49</v>
      </c>
      <c r="F425" s="1">
        <v>279.35000000000002</v>
      </c>
      <c r="G425" s="1">
        <f>testdata4[[#This Row],[high]]-testdata4[[#This Row],[low]]</f>
        <v>1.9300000000000068</v>
      </c>
      <c r="H425" s="1">
        <f>ABS(testdata4[[#This Row],[high]]-F424)</f>
        <v>0.52000000000003865</v>
      </c>
      <c r="I425" s="1">
        <f>ABS(testdata4[[#This Row],[low]]-F424)</f>
        <v>1.4099999999999682</v>
      </c>
      <c r="J425" s="1">
        <f>MAX(testdata4[[#This Row],[H-L]:[|L-pC|]])</f>
        <v>1.9300000000000068</v>
      </c>
      <c r="K425" s="10">
        <f>(K424*20+testdata4[[#This Row],[TR]])/21</f>
        <v>1.9478077845203314</v>
      </c>
      <c r="L425" s="1">
        <f>testdata4[[#This Row],[close]]+Multiplier*testdata4[[#This Row],[ATR]]</f>
        <v>285.193423353561</v>
      </c>
      <c r="M425" s="1">
        <f>testdata4[[#This Row],[close]]-Multiplier*testdata4[[#This Row],[ATR]]</f>
        <v>273.50657664643904</v>
      </c>
      <c r="N425" s="1">
        <f>IF(OR(testdata4[[#This Row],[UpperE]]&lt;N424,D424&gt;N424),testdata4[[#This Row],[UpperE]],N424)</f>
        <v>285.193423353561</v>
      </c>
      <c r="O425" s="1">
        <f>IF(OR(testdata4[[#This Row],[LowerE]]&gt;O424,E424&lt;O424),testdata4[[#This Row],[LowerE]],O424)</f>
        <v>277.18907243116035</v>
      </c>
      <c r="P425" s="7">
        <f>IF(S424=N424,testdata4[[#This Row],[Upper]],testdata4[[#This Row],[Lower]])</f>
        <v>277.18907243116035</v>
      </c>
      <c r="Q425" s="7" t="e">
        <f>IF(testdata4[[#This Row],[AtrStop]]=testdata4[[#This Row],[Upper]],testdata4[[#This Row],[Upper]],NA())</f>
        <v>#N/A</v>
      </c>
      <c r="R425" s="7">
        <f>IF(testdata4[[#This Row],[AtrStop]]=testdata4[[#This Row],[Lower]],testdata4[[#This Row],[Lower]],NA())</f>
        <v>277.18907243116035</v>
      </c>
      <c r="S425" s="19">
        <f>IF(testdata4[[#This Row],[low]]&lt;=testdata4[[#This Row],[STpot]],testdata4[[#This Row],[Upper]],testdata4[[#This Row],[Lower]])</f>
        <v>277.18907243116035</v>
      </c>
      <c r="U425" s="2"/>
      <c r="V425" s="7"/>
      <c r="W425" s="7"/>
      <c r="X425" s="19"/>
      <c r="Y425" t="str">
        <f t="shared" si="6"/>
        <v>ERR</v>
      </c>
    </row>
    <row r="426" spans="1:25" x14ac:dyDescent="0.25">
      <c r="A426" s="5">
        <v>424</v>
      </c>
      <c r="B426" s="2">
        <v>43353</v>
      </c>
      <c r="C426" s="1">
        <v>280.45999999999998</v>
      </c>
      <c r="D426" s="1">
        <v>280.75</v>
      </c>
      <c r="E426" s="1">
        <v>279.62</v>
      </c>
      <c r="F426" s="1">
        <v>279.83999999999997</v>
      </c>
      <c r="G426" s="1">
        <f>testdata4[[#This Row],[high]]-testdata4[[#This Row],[low]]</f>
        <v>1.1299999999999955</v>
      </c>
      <c r="H426" s="1">
        <f>ABS(testdata4[[#This Row],[high]]-F425)</f>
        <v>1.3999999999999773</v>
      </c>
      <c r="I426" s="1">
        <f>ABS(testdata4[[#This Row],[low]]-F425)</f>
        <v>0.26999999999998181</v>
      </c>
      <c r="J426" s="1">
        <f>MAX(testdata4[[#This Row],[H-L]:[|L-pC|]])</f>
        <v>1.3999999999999773</v>
      </c>
      <c r="K426" s="10">
        <f>(K425*20+testdata4[[#This Row],[TR]])/21</f>
        <v>1.9217216995431718</v>
      </c>
      <c r="L426" s="1">
        <f>testdata4[[#This Row],[close]]+Multiplier*testdata4[[#This Row],[ATR]]</f>
        <v>285.60516509862947</v>
      </c>
      <c r="M426" s="1">
        <f>testdata4[[#This Row],[close]]-Multiplier*testdata4[[#This Row],[ATR]]</f>
        <v>274.07483490137048</v>
      </c>
      <c r="N426" s="1">
        <f>IF(OR(testdata4[[#This Row],[UpperE]]&lt;N425,D425&gt;N425),testdata4[[#This Row],[UpperE]],N425)</f>
        <v>285.193423353561</v>
      </c>
      <c r="O426" s="1">
        <f>IF(OR(testdata4[[#This Row],[LowerE]]&gt;O425,E425&lt;O425),testdata4[[#This Row],[LowerE]],O425)</f>
        <v>277.18907243116035</v>
      </c>
      <c r="P426" s="7">
        <f>IF(S425=N425,testdata4[[#This Row],[Upper]],testdata4[[#This Row],[Lower]])</f>
        <v>277.18907243116035</v>
      </c>
      <c r="Q426" s="7" t="e">
        <f>IF(testdata4[[#This Row],[AtrStop]]=testdata4[[#This Row],[Upper]],testdata4[[#This Row],[Upper]],NA())</f>
        <v>#N/A</v>
      </c>
      <c r="R426" s="7">
        <f>IF(testdata4[[#This Row],[AtrStop]]=testdata4[[#This Row],[Lower]],testdata4[[#This Row],[Lower]],NA())</f>
        <v>277.18907243116035</v>
      </c>
      <c r="S426" s="19">
        <f>IF(testdata4[[#This Row],[low]]&lt;=testdata4[[#This Row],[STpot]],testdata4[[#This Row],[Upper]],testdata4[[#This Row],[Lower]])</f>
        <v>277.18907243116035</v>
      </c>
      <c r="U426" s="2"/>
      <c r="V426" s="7"/>
      <c r="W426" s="7"/>
      <c r="X426" s="19"/>
      <c r="Y426" t="str">
        <f t="shared" si="6"/>
        <v>ERR</v>
      </c>
    </row>
    <row r="427" spans="1:25" x14ac:dyDescent="0.25">
      <c r="A427" s="5">
        <v>425</v>
      </c>
      <c r="B427" s="2">
        <v>43354</v>
      </c>
      <c r="C427" s="1">
        <v>279.13</v>
      </c>
      <c r="D427" s="1">
        <v>281.25</v>
      </c>
      <c r="E427" s="1">
        <v>278.75</v>
      </c>
      <c r="F427" s="1">
        <v>280.76</v>
      </c>
      <c r="G427" s="1">
        <f>testdata4[[#This Row],[high]]-testdata4[[#This Row],[low]]</f>
        <v>2.5</v>
      </c>
      <c r="H427" s="1">
        <f>ABS(testdata4[[#This Row],[high]]-F426)</f>
        <v>1.410000000000025</v>
      </c>
      <c r="I427" s="1">
        <f>ABS(testdata4[[#This Row],[low]]-F426)</f>
        <v>1.089999999999975</v>
      </c>
      <c r="J427" s="1">
        <f>MAX(testdata4[[#This Row],[H-L]:[|L-pC|]])</f>
        <v>2.5</v>
      </c>
      <c r="K427" s="10">
        <f>(K426*20+testdata4[[#This Row],[TR]])/21</f>
        <v>1.9492587614696877</v>
      </c>
      <c r="L427" s="1">
        <f>testdata4[[#This Row],[close]]+Multiplier*testdata4[[#This Row],[ATR]]</f>
        <v>286.60777628440906</v>
      </c>
      <c r="M427" s="1">
        <f>testdata4[[#This Row],[close]]-Multiplier*testdata4[[#This Row],[ATR]]</f>
        <v>274.91222371559093</v>
      </c>
      <c r="N427" s="1">
        <f>IF(OR(testdata4[[#This Row],[UpperE]]&lt;N426,D426&gt;N426),testdata4[[#This Row],[UpperE]],N426)</f>
        <v>285.193423353561</v>
      </c>
      <c r="O427" s="1">
        <f>IF(OR(testdata4[[#This Row],[LowerE]]&gt;O426,E426&lt;O426),testdata4[[#This Row],[LowerE]],O426)</f>
        <v>277.18907243116035</v>
      </c>
      <c r="P427" s="7">
        <f>IF(S426=N426,testdata4[[#This Row],[Upper]],testdata4[[#This Row],[Lower]])</f>
        <v>277.18907243116035</v>
      </c>
      <c r="Q427" s="7" t="e">
        <f>IF(testdata4[[#This Row],[AtrStop]]=testdata4[[#This Row],[Upper]],testdata4[[#This Row],[Upper]],NA())</f>
        <v>#N/A</v>
      </c>
      <c r="R427" s="7">
        <f>IF(testdata4[[#This Row],[AtrStop]]=testdata4[[#This Row],[Lower]],testdata4[[#This Row],[Lower]],NA())</f>
        <v>277.18907243116035</v>
      </c>
      <c r="S427" s="19">
        <f>IF(testdata4[[#This Row],[low]]&lt;=testdata4[[#This Row],[STpot]],testdata4[[#This Row],[Upper]],testdata4[[#This Row],[Lower]])</f>
        <v>277.18907243116035</v>
      </c>
      <c r="U427" s="2"/>
      <c r="V427" s="7"/>
      <c r="W427" s="7"/>
      <c r="X427" s="19"/>
      <c r="Y427" t="str">
        <f t="shared" si="6"/>
        <v>ERR</v>
      </c>
    </row>
    <row r="428" spans="1:25" x14ac:dyDescent="0.25">
      <c r="A428" s="5">
        <v>426</v>
      </c>
      <c r="B428" s="2">
        <v>43355</v>
      </c>
      <c r="C428" s="1">
        <v>280.77</v>
      </c>
      <c r="D428" s="1">
        <v>281.49</v>
      </c>
      <c r="E428" s="1">
        <v>279.95999999999998</v>
      </c>
      <c r="F428" s="1">
        <v>280.83</v>
      </c>
      <c r="G428" s="1">
        <f>testdata4[[#This Row],[high]]-testdata4[[#This Row],[low]]</f>
        <v>1.5300000000000296</v>
      </c>
      <c r="H428" s="1">
        <f>ABS(testdata4[[#This Row],[high]]-F427)</f>
        <v>0.73000000000001819</v>
      </c>
      <c r="I428" s="1">
        <f>ABS(testdata4[[#This Row],[low]]-F427)</f>
        <v>0.80000000000001137</v>
      </c>
      <c r="J428" s="1">
        <f>MAX(testdata4[[#This Row],[H-L]:[|L-pC|]])</f>
        <v>1.5300000000000296</v>
      </c>
      <c r="K428" s="10">
        <f>(K427*20+testdata4[[#This Row],[TR]])/21</f>
        <v>1.9292940585425611</v>
      </c>
      <c r="L428" s="1">
        <f>testdata4[[#This Row],[close]]+Multiplier*testdata4[[#This Row],[ATR]]</f>
        <v>286.61788217562764</v>
      </c>
      <c r="M428" s="1">
        <f>testdata4[[#This Row],[close]]-Multiplier*testdata4[[#This Row],[ATR]]</f>
        <v>275.04211782437233</v>
      </c>
      <c r="N428" s="1">
        <f>IF(OR(testdata4[[#This Row],[UpperE]]&lt;N427,D427&gt;N427),testdata4[[#This Row],[UpperE]],N427)</f>
        <v>285.193423353561</v>
      </c>
      <c r="O428" s="1">
        <f>IF(OR(testdata4[[#This Row],[LowerE]]&gt;O427,E427&lt;O427),testdata4[[#This Row],[LowerE]],O427)</f>
        <v>277.18907243116035</v>
      </c>
      <c r="P428" s="7">
        <f>IF(S427=N427,testdata4[[#This Row],[Upper]],testdata4[[#This Row],[Lower]])</f>
        <v>277.18907243116035</v>
      </c>
      <c r="Q428" s="7" t="e">
        <f>IF(testdata4[[#This Row],[AtrStop]]=testdata4[[#This Row],[Upper]],testdata4[[#This Row],[Upper]],NA())</f>
        <v>#N/A</v>
      </c>
      <c r="R428" s="7">
        <f>IF(testdata4[[#This Row],[AtrStop]]=testdata4[[#This Row],[Lower]],testdata4[[#This Row],[Lower]],NA())</f>
        <v>277.18907243116035</v>
      </c>
      <c r="S428" s="19">
        <f>IF(testdata4[[#This Row],[low]]&lt;=testdata4[[#This Row],[STpot]],testdata4[[#This Row],[Upper]],testdata4[[#This Row],[Lower]])</f>
        <v>277.18907243116035</v>
      </c>
      <c r="U428" s="2"/>
      <c r="V428" s="7"/>
      <c r="W428" s="7"/>
      <c r="X428" s="19"/>
      <c r="Y428" t="str">
        <f t="shared" si="6"/>
        <v>ERR</v>
      </c>
    </row>
    <row r="429" spans="1:25" x14ac:dyDescent="0.25">
      <c r="A429" s="5">
        <v>427</v>
      </c>
      <c r="B429" s="2">
        <v>43356</v>
      </c>
      <c r="C429" s="1">
        <v>281.99</v>
      </c>
      <c r="D429" s="1">
        <v>282.69</v>
      </c>
      <c r="E429" s="1">
        <v>281.68</v>
      </c>
      <c r="F429" s="1">
        <v>282.49</v>
      </c>
      <c r="G429" s="1">
        <f>testdata4[[#This Row],[high]]-testdata4[[#This Row],[low]]</f>
        <v>1.0099999999999909</v>
      </c>
      <c r="H429" s="1">
        <f>ABS(testdata4[[#This Row],[high]]-F428)</f>
        <v>1.8600000000000136</v>
      </c>
      <c r="I429" s="1">
        <f>ABS(testdata4[[#This Row],[low]]-F428)</f>
        <v>0.85000000000002274</v>
      </c>
      <c r="J429" s="1">
        <f>MAX(testdata4[[#This Row],[H-L]:[|L-pC|]])</f>
        <v>1.8600000000000136</v>
      </c>
      <c r="K429" s="10">
        <f>(K428*20+testdata4[[#This Row],[TR]])/21</f>
        <v>1.9259943414691065</v>
      </c>
      <c r="L429" s="1">
        <f>testdata4[[#This Row],[close]]+Multiplier*testdata4[[#This Row],[ATR]]</f>
        <v>288.26798302440733</v>
      </c>
      <c r="M429" s="1">
        <f>testdata4[[#This Row],[close]]-Multiplier*testdata4[[#This Row],[ATR]]</f>
        <v>276.71201697559269</v>
      </c>
      <c r="N429" s="1">
        <f>IF(OR(testdata4[[#This Row],[UpperE]]&lt;N428,D428&gt;N428),testdata4[[#This Row],[UpperE]],N428)</f>
        <v>285.193423353561</v>
      </c>
      <c r="O429" s="1">
        <f>IF(OR(testdata4[[#This Row],[LowerE]]&gt;O428,E428&lt;O428),testdata4[[#This Row],[LowerE]],O428)</f>
        <v>277.18907243116035</v>
      </c>
      <c r="P429" s="7">
        <f>IF(S428=N428,testdata4[[#This Row],[Upper]],testdata4[[#This Row],[Lower]])</f>
        <v>277.18907243116035</v>
      </c>
      <c r="Q429" s="7" t="e">
        <f>IF(testdata4[[#This Row],[AtrStop]]=testdata4[[#This Row],[Upper]],testdata4[[#This Row],[Upper]],NA())</f>
        <v>#N/A</v>
      </c>
      <c r="R429" s="7">
        <f>IF(testdata4[[#This Row],[AtrStop]]=testdata4[[#This Row],[Lower]],testdata4[[#This Row],[Lower]],NA())</f>
        <v>277.18907243116035</v>
      </c>
      <c r="S429" s="19">
        <f>IF(testdata4[[#This Row],[low]]&lt;=testdata4[[#This Row],[STpot]],testdata4[[#This Row],[Upper]],testdata4[[#This Row],[Lower]])</f>
        <v>277.18907243116035</v>
      </c>
      <c r="U429" s="2"/>
      <c r="V429" s="7"/>
      <c r="W429" s="7"/>
      <c r="X429" s="19"/>
      <c r="Y429" t="str">
        <f t="shared" si="6"/>
        <v>ERR</v>
      </c>
    </row>
    <row r="430" spans="1:25" x14ac:dyDescent="0.25">
      <c r="A430" s="5">
        <v>428</v>
      </c>
      <c r="B430" s="2">
        <v>43357</v>
      </c>
      <c r="C430" s="1">
        <v>282.70999999999998</v>
      </c>
      <c r="D430" s="1">
        <v>282.92</v>
      </c>
      <c r="E430" s="1">
        <v>281.68</v>
      </c>
      <c r="F430" s="1">
        <v>282.54000000000002</v>
      </c>
      <c r="G430" s="1">
        <f>testdata4[[#This Row],[high]]-testdata4[[#This Row],[low]]</f>
        <v>1.2400000000000091</v>
      </c>
      <c r="H430" s="1">
        <f>ABS(testdata4[[#This Row],[high]]-F429)</f>
        <v>0.43000000000000682</v>
      </c>
      <c r="I430" s="1">
        <f>ABS(testdata4[[#This Row],[low]]-F429)</f>
        <v>0.81000000000000227</v>
      </c>
      <c r="J430" s="1">
        <f>MAX(testdata4[[#This Row],[H-L]:[|L-pC|]])</f>
        <v>1.2400000000000091</v>
      </c>
      <c r="K430" s="10">
        <f>(K429*20+testdata4[[#This Row],[TR]])/21</f>
        <v>1.8933279442562925</v>
      </c>
      <c r="L430" s="1">
        <f>testdata4[[#This Row],[close]]+Multiplier*testdata4[[#This Row],[ATR]]</f>
        <v>288.21998383276889</v>
      </c>
      <c r="M430" s="1">
        <f>testdata4[[#This Row],[close]]-Multiplier*testdata4[[#This Row],[ATR]]</f>
        <v>276.86001616723115</v>
      </c>
      <c r="N430" s="1">
        <f>IF(OR(testdata4[[#This Row],[UpperE]]&lt;N429,D429&gt;N429),testdata4[[#This Row],[UpperE]],N429)</f>
        <v>285.193423353561</v>
      </c>
      <c r="O430" s="1">
        <f>IF(OR(testdata4[[#This Row],[LowerE]]&gt;O429,E429&lt;O429),testdata4[[#This Row],[LowerE]],O429)</f>
        <v>277.18907243116035</v>
      </c>
      <c r="P430" s="7">
        <f>IF(S429=N429,testdata4[[#This Row],[Upper]],testdata4[[#This Row],[Lower]])</f>
        <v>277.18907243116035</v>
      </c>
      <c r="Q430" s="7" t="e">
        <f>IF(testdata4[[#This Row],[AtrStop]]=testdata4[[#This Row],[Upper]],testdata4[[#This Row],[Upper]],NA())</f>
        <v>#N/A</v>
      </c>
      <c r="R430" s="7">
        <f>IF(testdata4[[#This Row],[AtrStop]]=testdata4[[#This Row],[Lower]],testdata4[[#This Row],[Lower]],NA())</f>
        <v>277.18907243116035</v>
      </c>
      <c r="S430" s="19">
        <f>IF(testdata4[[#This Row],[low]]&lt;=testdata4[[#This Row],[STpot]],testdata4[[#This Row],[Upper]],testdata4[[#This Row],[Lower]])</f>
        <v>277.18907243116035</v>
      </c>
      <c r="U430" s="2"/>
      <c r="V430" s="7"/>
      <c r="W430" s="7"/>
      <c r="X430" s="19"/>
      <c r="Y430" t="str">
        <f t="shared" si="6"/>
        <v>ERR</v>
      </c>
    </row>
    <row r="431" spans="1:25" x14ac:dyDescent="0.25">
      <c r="A431" s="5">
        <v>429</v>
      </c>
      <c r="B431" s="2">
        <v>43360</v>
      </c>
      <c r="C431" s="1">
        <v>282.48</v>
      </c>
      <c r="D431" s="1">
        <v>282.52</v>
      </c>
      <c r="E431" s="1">
        <v>280.74</v>
      </c>
      <c r="F431" s="1">
        <v>281.04000000000002</v>
      </c>
      <c r="G431" s="1">
        <f>testdata4[[#This Row],[high]]-testdata4[[#This Row],[low]]</f>
        <v>1.7799999999999727</v>
      </c>
      <c r="H431" s="1">
        <f>ABS(testdata4[[#This Row],[high]]-F430)</f>
        <v>2.0000000000038654E-2</v>
      </c>
      <c r="I431" s="1">
        <f>ABS(testdata4[[#This Row],[low]]-F430)</f>
        <v>1.8000000000000114</v>
      </c>
      <c r="J431" s="1">
        <f>MAX(testdata4[[#This Row],[H-L]:[|L-pC|]])</f>
        <v>1.8000000000000114</v>
      </c>
      <c r="K431" s="10">
        <f>(K430*20+testdata4[[#This Row],[TR]])/21</f>
        <v>1.8888837564345646</v>
      </c>
      <c r="L431" s="1">
        <f>testdata4[[#This Row],[close]]+Multiplier*testdata4[[#This Row],[ATR]]</f>
        <v>286.70665126930373</v>
      </c>
      <c r="M431" s="1">
        <f>testdata4[[#This Row],[close]]-Multiplier*testdata4[[#This Row],[ATR]]</f>
        <v>275.37334873069631</v>
      </c>
      <c r="N431" s="1">
        <f>IF(OR(testdata4[[#This Row],[UpperE]]&lt;N430,D430&gt;N430),testdata4[[#This Row],[UpperE]],N430)</f>
        <v>285.193423353561</v>
      </c>
      <c r="O431" s="1">
        <f>IF(OR(testdata4[[#This Row],[LowerE]]&gt;O430,E430&lt;O430),testdata4[[#This Row],[LowerE]],O430)</f>
        <v>277.18907243116035</v>
      </c>
      <c r="P431" s="7">
        <f>IF(S430=N430,testdata4[[#This Row],[Upper]],testdata4[[#This Row],[Lower]])</f>
        <v>277.18907243116035</v>
      </c>
      <c r="Q431" s="7" t="e">
        <f>IF(testdata4[[#This Row],[AtrStop]]=testdata4[[#This Row],[Upper]],testdata4[[#This Row],[Upper]],NA())</f>
        <v>#N/A</v>
      </c>
      <c r="R431" s="7">
        <f>IF(testdata4[[#This Row],[AtrStop]]=testdata4[[#This Row],[Lower]],testdata4[[#This Row],[Lower]],NA())</f>
        <v>277.18907243116035</v>
      </c>
      <c r="S431" s="19">
        <f>IF(testdata4[[#This Row],[low]]&lt;=testdata4[[#This Row],[STpot]],testdata4[[#This Row],[Upper]],testdata4[[#This Row],[Lower]])</f>
        <v>277.18907243116035</v>
      </c>
      <c r="U431" s="2"/>
      <c r="V431" s="7"/>
      <c r="W431" s="7"/>
      <c r="X431" s="19"/>
      <c r="Y431" t="str">
        <f t="shared" si="6"/>
        <v>ERR</v>
      </c>
    </row>
    <row r="432" spans="1:25" x14ac:dyDescent="0.25">
      <c r="A432" s="5">
        <v>430</v>
      </c>
      <c r="B432" s="2">
        <v>43361</v>
      </c>
      <c r="C432" s="1">
        <v>281.27999999999997</v>
      </c>
      <c r="D432" s="1">
        <v>283.22000000000003</v>
      </c>
      <c r="E432" s="1">
        <v>281.25</v>
      </c>
      <c r="F432" s="1">
        <v>282.57</v>
      </c>
      <c r="G432" s="1">
        <f>testdata4[[#This Row],[high]]-testdata4[[#This Row],[low]]</f>
        <v>1.9700000000000273</v>
      </c>
      <c r="H432" s="1">
        <f>ABS(testdata4[[#This Row],[high]]-F431)</f>
        <v>2.1800000000000068</v>
      </c>
      <c r="I432" s="1">
        <f>ABS(testdata4[[#This Row],[low]]-F431)</f>
        <v>0.20999999999997954</v>
      </c>
      <c r="J432" s="1">
        <f>MAX(testdata4[[#This Row],[H-L]:[|L-pC|]])</f>
        <v>2.1800000000000068</v>
      </c>
      <c r="K432" s="10">
        <f>(K431*20+testdata4[[#This Row],[TR]])/21</f>
        <v>1.9027464346995857</v>
      </c>
      <c r="L432" s="1">
        <f>testdata4[[#This Row],[close]]+Multiplier*testdata4[[#This Row],[ATR]]</f>
        <v>288.27823930409875</v>
      </c>
      <c r="M432" s="1">
        <f>testdata4[[#This Row],[close]]-Multiplier*testdata4[[#This Row],[ATR]]</f>
        <v>276.86176069590124</v>
      </c>
      <c r="N432" s="1">
        <f>IF(OR(testdata4[[#This Row],[UpperE]]&lt;N431,D431&gt;N431),testdata4[[#This Row],[UpperE]],N431)</f>
        <v>285.193423353561</v>
      </c>
      <c r="O432" s="1">
        <f>IF(OR(testdata4[[#This Row],[LowerE]]&gt;O431,E431&lt;O431),testdata4[[#This Row],[LowerE]],O431)</f>
        <v>277.18907243116035</v>
      </c>
      <c r="P432" s="7">
        <f>IF(S431=N431,testdata4[[#This Row],[Upper]],testdata4[[#This Row],[Lower]])</f>
        <v>277.18907243116035</v>
      </c>
      <c r="Q432" s="7" t="e">
        <f>IF(testdata4[[#This Row],[AtrStop]]=testdata4[[#This Row],[Upper]],testdata4[[#This Row],[Upper]],NA())</f>
        <v>#N/A</v>
      </c>
      <c r="R432" s="7">
        <f>IF(testdata4[[#This Row],[AtrStop]]=testdata4[[#This Row],[Lower]],testdata4[[#This Row],[Lower]],NA())</f>
        <v>277.18907243116035</v>
      </c>
      <c r="S432" s="19">
        <f>IF(testdata4[[#This Row],[low]]&lt;=testdata4[[#This Row],[STpot]],testdata4[[#This Row],[Upper]],testdata4[[#This Row],[Lower]])</f>
        <v>277.18907243116035</v>
      </c>
      <c r="U432" s="2"/>
      <c r="V432" s="7"/>
      <c r="W432" s="7"/>
      <c r="X432" s="19"/>
      <c r="Y432" t="str">
        <f t="shared" si="6"/>
        <v>ERR</v>
      </c>
    </row>
    <row r="433" spans="1:25" x14ac:dyDescent="0.25">
      <c r="A433" s="5">
        <v>431</v>
      </c>
      <c r="B433" s="2">
        <v>43362</v>
      </c>
      <c r="C433" s="1">
        <v>282.63</v>
      </c>
      <c r="D433" s="1">
        <v>283.33</v>
      </c>
      <c r="E433" s="1">
        <v>282.48</v>
      </c>
      <c r="F433" s="1">
        <v>282.87</v>
      </c>
      <c r="G433" s="1">
        <f>testdata4[[#This Row],[high]]-testdata4[[#This Row],[low]]</f>
        <v>0.84999999999996589</v>
      </c>
      <c r="H433" s="1">
        <f>ABS(testdata4[[#This Row],[high]]-F432)</f>
        <v>0.75999999999999091</v>
      </c>
      <c r="I433" s="1">
        <f>ABS(testdata4[[#This Row],[low]]-F432)</f>
        <v>8.9999999999974989E-2</v>
      </c>
      <c r="J433" s="1">
        <f>MAX(testdata4[[#This Row],[H-L]:[|L-pC|]])</f>
        <v>0.84999999999996589</v>
      </c>
      <c r="K433" s="10">
        <f>(K432*20+testdata4[[#This Row],[TR]])/21</f>
        <v>1.8526156520948418</v>
      </c>
      <c r="L433" s="1">
        <f>testdata4[[#This Row],[close]]+Multiplier*testdata4[[#This Row],[ATR]]</f>
        <v>288.42784695628455</v>
      </c>
      <c r="M433" s="1">
        <f>testdata4[[#This Row],[close]]-Multiplier*testdata4[[#This Row],[ATR]]</f>
        <v>277.31215304371545</v>
      </c>
      <c r="N433" s="1">
        <f>IF(OR(testdata4[[#This Row],[UpperE]]&lt;N432,D432&gt;N432),testdata4[[#This Row],[UpperE]],N432)</f>
        <v>285.193423353561</v>
      </c>
      <c r="O433" s="1">
        <f>IF(OR(testdata4[[#This Row],[LowerE]]&gt;O432,E432&lt;O432),testdata4[[#This Row],[LowerE]],O432)</f>
        <v>277.31215304371545</v>
      </c>
      <c r="P433" s="7">
        <f>IF(S432=N432,testdata4[[#This Row],[Upper]],testdata4[[#This Row],[Lower]])</f>
        <v>277.31215304371545</v>
      </c>
      <c r="Q433" s="7" t="e">
        <f>IF(testdata4[[#This Row],[AtrStop]]=testdata4[[#This Row],[Upper]],testdata4[[#This Row],[Upper]],NA())</f>
        <v>#N/A</v>
      </c>
      <c r="R433" s="7">
        <f>IF(testdata4[[#This Row],[AtrStop]]=testdata4[[#This Row],[Lower]],testdata4[[#This Row],[Lower]],NA())</f>
        <v>277.31215304371545</v>
      </c>
      <c r="S433" s="19">
        <f>IF(testdata4[[#This Row],[low]]&lt;=testdata4[[#This Row],[STpot]],testdata4[[#This Row],[Upper]],testdata4[[#This Row],[Lower]])</f>
        <v>277.31215304371545</v>
      </c>
      <c r="U433" s="2"/>
      <c r="V433" s="7"/>
      <c r="W433" s="7"/>
      <c r="X433" s="19"/>
      <c r="Y433" t="str">
        <f t="shared" si="6"/>
        <v>ERR</v>
      </c>
    </row>
    <row r="434" spans="1:25" x14ac:dyDescent="0.25">
      <c r="A434" s="5">
        <v>432</v>
      </c>
      <c r="B434" s="2">
        <v>43363</v>
      </c>
      <c r="C434" s="1">
        <v>284.25</v>
      </c>
      <c r="D434" s="1">
        <v>285.51</v>
      </c>
      <c r="E434" s="1">
        <v>282.88</v>
      </c>
      <c r="F434" s="1">
        <v>285.16000000000003</v>
      </c>
      <c r="G434" s="1">
        <f>testdata4[[#This Row],[high]]-testdata4[[#This Row],[low]]</f>
        <v>2.6299999999999955</v>
      </c>
      <c r="H434" s="1">
        <f>ABS(testdata4[[#This Row],[high]]-F433)</f>
        <v>2.6399999999999864</v>
      </c>
      <c r="I434" s="1">
        <f>ABS(testdata4[[#This Row],[low]]-F433)</f>
        <v>9.9999999999909051E-3</v>
      </c>
      <c r="J434" s="1">
        <f>MAX(testdata4[[#This Row],[H-L]:[|L-pC|]])</f>
        <v>2.6399999999999864</v>
      </c>
      <c r="K434" s="10">
        <f>(K433*20+testdata4[[#This Row],[TR]])/21</f>
        <v>1.8901101448522297</v>
      </c>
      <c r="L434" s="1">
        <f>testdata4[[#This Row],[close]]+Multiplier*testdata4[[#This Row],[ATR]]</f>
        <v>290.83033043455669</v>
      </c>
      <c r="M434" s="1">
        <f>testdata4[[#This Row],[close]]-Multiplier*testdata4[[#This Row],[ATR]]</f>
        <v>279.48966956544336</v>
      </c>
      <c r="N434" s="1">
        <f>IF(OR(testdata4[[#This Row],[UpperE]]&lt;N433,D433&gt;N433),testdata4[[#This Row],[UpperE]],N433)</f>
        <v>285.193423353561</v>
      </c>
      <c r="O434" s="1">
        <f>IF(OR(testdata4[[#This Row],[LowerE]]&gt;O433,E433&lt;O433),testdata4[[#This Row],[LowerE]],O433)</f>
        <v>279.48966956544336</v>
      </c>
      <c r="P434" s="7">
        <f>IF(S433=N433,testdata4[[#This Row],[Upper]],testdata4[[#This Row],[Lower]])</f>
        <v>279.48966956544336</v>
      </c>
      <c r="Q434" s="7" t="e">
        <f>IF(testdata4[[#This Row],[AtrStop]]=testdata4[[#This Row],[Upper]],testdata4[[#This Row],[Upper]],NA())</f>
        <v>#N/A</v>
      </c>
      <c r="R434" s="7">
        <f>IF(testdata4[[#This Row],[AtrStop]]=testdata4[[#This Row],[Lower]],testdata4[[#This Row],[Lower]],NA())</f>
        <v>279.48966956544336</v>
      </c>
      <c r="S434" s="19">
        <f>IF(testdata4[[#This Row],[low]]&lt;=testdata4[[#This Row],[STpot]],testdata4[[#This Row],[Upper]],testdata4[[#This Row],[Lower]])</f>
        <v>279.48966956544336</v>
      </c>
      <c r="U434" s="2"/>
      <c r="V434" s="7"/>
      <c r="W434" s="7"/>
      <c r="X434" s="19"/>
      <c r="Y434" t="str">
        <f t="shared" si="6"/>
        <v>ERR</v>
      </c>
    </row>
    <row r="435" spans="1:25" x14ac:dyDescent="0.25">
      <c r="A435" s="5">
        <v>433</v>
      </c>
      <c r="B435" s="2">
        <v>43364</v>
      </c>
      <c r="C435" s="1">
        <v>285.97000000000003</v>
      </c>
      <c r="D435" s="1">
        <v>286.10000000000002</v>
      </c>
      <c r="E435" s="1">
        <v>284.72000000000003</v>
      </c>
      <c r="F435" s="1">
        <v>284.89999999999998</v>
      </c>
      <c r="G435" s="1">
        <f>testdata4[[#This Row],[high]]-testdata4[[#This Row],[low]]</f>
        <v>1.3799999999999955</v>
      </c>
      <c r="H435" s="1">
        <f>ABS(testdata4[[#This Row],[high]]-F434)</f>
        <v>0.93999999999999773</v>
      </c>
      <c r="I435" s="1">
        <f>ABS(testdata4[[#This Row],[low]]-F434)</f>
        <v>0.43999999999999773</v>
      </c>
      <c r="J435" s="1">
        <f>MAX(testdata4[[#This Row],[H-L]:[|L-pC|]])</f>
        <v>1.3799999999999955</v>
      </c>
      <c r="K435" s="10">
        <f>(K434*20+testdata4[[#This Row],[TR]])/21</f>
        <v>1.865819185573552</v>
      </c>
      <c r="L435" s="1">
        <f>testdata4[[#This Row],[close]]+Multiplier*testdata4[[#This Row],[ATR]]</f>
        <v>290.49745755672063</v>
      </c>
      <c r="M435" s="1">
        <f>testdata4[[#This Row],[close]]-Multiplier*testdata4[[#This Row],[ATR]]</f>
        <v>279.30254244327932</v>
      </c>
      <c r="N435" s="1">
        <f>IF(OR(testdata4[[#This Row],[UpperE]]&lt;N434,D434&gt;N434),testdata4[[#This Row],[UpperE]],N434)</f>
        <v>290.49745755672063</v>
      </c>
      <c r="O435" s="1">
        <f>IF(OR(testdata4[[#This Row],[LowerE]]&gt;O434,E434&lt;O434),testdata4[[#This Row],[LowerE]],O434)</f>
        <v>279.48966956544336</v>
      </c>
      <c r="P435" s="7">
        <f>IF(S434=N434,testdata4[[#This Row],[Upper]],testdata4[[#This Row],[Lower]])</f>
        <v>279.48966956544336</v>
      </c>
      <c r="Q435" s="7" t="e">
        <f>IF(testdata4[[#This Row],[AtrStop]]=testdata4[[#This Row],[Upper]],testdata4[[#This Row],[Upper]],NA())</f>
        <v>#N/A</v>
      </c>
      <c r="R435" s="7">
        <f>IF(testdata4[[#This Row],[AtrStop]]=testdata4[[#This Row],[Lower]],testdata4[[#This Row],[Lower]],NA())</f>
        <v>279.48966956544336</v>
      </c>
      <c r="S435" s="19">
        <f>IF(testdata4[[#This Row],[low]]&lt;=testdata4[[#This Row],[STpot]],testdata4[[#This Row],[Upper]],testdata4[[#This Row],[Lower]])</f>
        <v>279.48966956544336</v>
      </c>
      <c r="U435" s="2"/>
      <c r="V435" s="7"/>
      <c r="W435" s="7"/>
      <c r="X435" s="19"/>
      <c r="Y435" t="str">
        <f t="shared" si="6"/>
        <v>ERR</v>
      </c>
    </row>
    <row r="436" spans="1:25" x14ac:dyDescent="0.25">
      <c r="A436" s="5">
        <v>434</v>
      </c>
      <c r="B436" s="2">
        <v>43367</v>
      </c>
      <c r="C436" s="1">
        <v>284.27</v>
      </c>
      <c r="D436" s="1">
        <v>284.42</v>
      </c>
      <c r="E436" s="1">
        <v>283.32</v>
      </c>
      <c r="F436" s="1">
        <v>283.95</v>
      </c>
      <c r="G436" s="1">
        <f>testdata4[[#This Row],[high]]-testdata4[[#This Row],[low]]</f>
        <v>1.1000000000000227</v>
      </c>
      <c r="H436" s="1">
        <f>ABS(testdata4[[#This Row],[high]]-F435)</f>
        <v>0.47999999999996135</v>
      </c>
      <c r="I436" s="1">
        <f>ABS(testdata4[[#This Row],[low]]-F435)</f>
        <v>1.5799999999999841</v>
      </c>
      <c r="J436" s="1">
        <f>MAX(testdata4[[#This Row],[H-L]:[|L-pC|]])</f>
        <v>1.5799999999999841</v>
      </c>
      <c r="K436" s="10">
        <f>(K435*20+testdata4[[#This Row],[TR]])/21</f>
        <v>1.8522087481652869</v>
      </c>
      <c r="L436" s="1">
        <f>testdata4[[#This Row],[close]]+Multiplier*testdata4[[#This Row],[ATR]]</f>
        <v>289.50662624449586</v>
      </c>
      <c r="M436" s="1">
        <f>testdata4[[#This Row],[close]]-Multiplier*testdata4[[#This Row],[ATR]]</f>
        <v>278.39337375550411</v>
      </c>
      <c r="N436" s="1">
        <f>IF(OR(testdata4[[#This Row],[UpperE]]&lt;N435,D435&gt;N435),testdata4[[#This Row],[UpperE]],N435)</f>
        <v>289.50662624449586</v>
      </c>
      <c r="O436" s="1">
        <f>IF(OR(testdata4[[#This Row],[LowerE]]&gt;O435,E435&lt;O435),testdata4[[#This Row],[LowerE]],O435)</f>
        <v>279.48966956544336</v>
      </c>
      <c r="P436" s="7">
        <f>IF(S435=N435,testdata4[[#This Row],[Upper]],testdata4[[#This Row],[Lower]])</f>
        <v>279.48966956544336</v>
      </c>
      <c r="Q436" s="7" t="e">
        <f>IF(testdata4[[#This Row],[AtrStop]]=testdata4[[#This Row],[Upper]],testdata4[[#This Row],[Upper]],NA())</f>
        <v>#N/A</v>
      </c>
      <c r="R436" s="7">
        <f>IF(testdata4[[#This Row],[AtrStop]]=testdata4[[#This Row],[Lower]],testdata4[[#This Row],[Lower]],NA())</f>
        <v>279.48966956544336</v>
      </c>
      <c r="S436" s="19">
        <f>IF(testdata4[[#This Row],[low]]&lt;=testdata4[[#This Row],[STpot]],testdata4[[#This Row],[Upper]],testdata4[[#This Row],[Lower]])</f>
        <v>279.48966956544336</v>
      </c>
      <c r="U436" s="2"/>
      <c r="V436" s="7"/>
      <c r="W436" s="7"/>
      <c r="X436" s="19"/>
      <c r="Y436" t="str">
        <f t="shared" si="6"/>
        <v>ERR</v>
      </c>
    </row>
    <row r="437" spans="1:25" x14ac:dyDescent="0.25">
      <c r="A437" s="5">
        <v>435</v>
      </c>
      <c r="B437" s="2">
        <v>43368</v>
      </c>
      <c r="C437" s="1">
        <v>284.45</v>
      </c>
      <c r="D437" s="1">
        <v>284.57</v>
      </c>
      <c r="E437" s="1">
        <v>283.43</v>
      </c>
      <c r="F437" s="1">
        <v>283.69</v>
      </c>
      <c r="G437" s="1">
        <f>testdata4[[#This Row],[high]]-testdata4[[#This Row],[low]]</f>
        <v>1.1399999999999864</v>
      </c>
      <c r="H437" s="1">
        <f>ABS(testdata4[[#This Row],[high]]-F436)</f>
        <v>0.62000000000000455</v>
      </c>
      <c r="I437" s="1">
        <f>ABS(testdata4[[#This Row],[low]]-F436)</f>
        <v>0.51999999999998181</v>
      </c>
      <c r="J437" s="1">
        <f>MAX(testdata4[[#This Row],[H-L]:[|L-pC|]])</f>
        <v>1.1399999999999864</v>
      </c>
      <c r="K437" s="10">
        <f>(K436*20+testdata4[[#This Row],[TR]])/21</f>
        <v>1.818294045871701</v>
      </c>
      <c r="L437" s="1">
        <f>testdata4[[#This Row],[close]]+Multiplier*testdata4[[#This Row],[ATR]]</f>
        <v>289.14488213761513</v>
      </c>
      <c r="M437" s="1">
        <f>testdata4[[#This Row],[close]]-Multiplier*testdata4[[#This Row],[ATR]]</f>
        <v>278.23511786238487</v>
      </c>
      <c r="N437" s="1">
        <f>IF(OR(testdata4[[#This Row],[UpperE]]&lt;N436,D436&gt;N436),testdata4[[#This Row],[UpperE]],N436)</f>
        <v>289.14488213761513</v>
      </c>
      <c r="O437" s="1">
        <f>IF(OR(testdata4[[#This Row],[LowerE]]&gt;O436,E436&lt;O436),testdata4[[#This Row],[LowerE]],O436)</f>
        <v>279.48966956544336</v>
      </c>
      <c r="P437" s="7">
        <f>IF(S436=N436,testdata4[[#This Row],[Upper]],testdata4[[#This Row],[Lower]])</f>
        <v>279.48966956544336</v>
      </c>
      <c r="Q437" s="7" t="e">
        <f>IF(testdata4[[#This Row],[AtrStop]]=testdata4[[#This Row],[Upper]],testdata4[[#This Row],[Upper]],NA())</f>
        <v>#N/A</v>
      </c>
      <c r="R437" s="7">
        <f>IF(testdata4[[#This Row],[AtrStop]]=testdata4[[#This Row],[Lower]],testdata4[[#This Row],[Lower]],NA())</f>
        <v>279.48966956544336</v>
      </c>
      <c r="S437" s="19">
        <f>IF(testdata4[[#This Row],[low]]&lt;=testdata4[[#This Row],[STpot]],testdata4[[#This Row],[Upper]],testdata4[[#This Row],[Lower]])</f>
        <v>279.48966956544336</v>
      </c>
      <c r="U437" s="2"/>
      <c r="V437" s="7"/>
      <c r="W437" s="7"/>
      <c r="X437" s="19"/>
      <c r="Y437" t="str">
        <f t="shared" si="6"/>
        <v>ERR</v>
      </c>
    </row>
    <row r="438" spans="1:25" x14ac:dyDescent="0.25">
      <c r="A438" s="5">
        <v>436</v>
      </c>
      <c r="B438" s="2">
        <v>43369</v>
      </c>
      <c r="C438" s="1">
        <v>283.85000000000002</v>
      </c>
      <c r="D438" s="1">
        <v>285.14</v>
      </c>
      <c r="E438" s="1">
        <v>282.38</v>
      </c>
      <c r="F438" s="1">
        <v>282.83999999999997</v>
      </c>
      <c r="G438" s="1">
        <f>testdata4[[#This Row],[high]]-testdata4[[#This Row],[low]]</f>
        <v>2.7599999999999909</v>
      </c>
      <c r="H438" s="1">
        <f>ABS(testdata4[[#This Row],[high]]-F437)</f>
        <v>1.4499999999999886</v>
      </c>
      <c r="I438" s="1">
        <f>ABS(testdata4[[#This Row],[low]]-F437)</f>
        <v>1.3100000000000023</v>
      </c>
      <c r="J438" s="1">
        <f>MAX(testdata4[[#This Row],[H-L]:[|L-pC|]])</f>
        <v>2.7599999999999909</v>
      </c>
      <c r="K438" s="10">
        <f>(K437*20+testdata4[[#This Row],[TR]])/21</f>
        <v>1.8631371865444766</v>
      </c>
      <c r="L438" s="1">
        <f>testdata4[[#This Row],[close]]+Multiplier*testdata4[[#This Row],[ATR]]</f>
        <v>288.42941155963342</v>
      </c>
      <c r="M438" s="1">
        <f>testdata4[[#This Row],[close]]-Multiplier*testdata4[[#This Row],[ATR]]</f>
        <v>277.25058844036653</v>
      </c>
      <c r="N438" s="1">
        <f>IF(OR(testdata4[[#This Row],[UpperE]]&lt;N437,D437&gt;N437),testdata4[[#This Row],[UpperE]],N437)</f>
        <v>288.42941155963342</v>
      </c>
      <c r="O438" s="1">
        <f>IF(OR(testdata4[[#This Row],[LowerE]]&gt;O437,E437&lt;O437),testdata4[[#This Row],[LowerE]],O437)</f>
        <v>279.48966956544336</v>
      </c>
      <c r="P438" s="7">
        <f>IF(S437=N437,testdata4[[#This Row],[Upper]],testdata4[[#This Row],[Lower]])</f>
        <v>279.48966956544336</v>
      </c>
      <c r="Q438" s="7" t="e">
        <f>IF(testdata4[[#This Row],[AtrStop]]=testdata4[[#This Row],[Upper]],testdata4[[#This Row],[Upper]],NA())</f>
        <v>#N/A</v>
      </c>
      <c r="R438" s="7">
        <f>IF(testdata4[[#This Row],[AtrStop]]=testdata4[[#This Row],[Lower]],testdata4[[#This Row],[Lower]],NA())</f>
        <v>279.48966956544336</v>
      </c>
      <c r="S438" s="19">
        <f>IF(testdata4[[#This Row],[low]]&lt;=testdata4[[#This Row],[STpot]],testdata4[[#This Row],[Upper]],testdata4[[#This Row],[Lower]])</f>
        <v>279.48966956544336</v>
      </c>
      <c r="U438" s="2"/>
      <c r="V438" s="7"/>
      <c r="W438" s="7"/>
      <c r="X438" s="19"/>
      <c r="Y438" t="str">
        <f t="shared" si="6"/>
        <v>ERR</v>
      </c>
    </row>
    <row r="439" spans="1:25" x14ac:dyDescent="0.25">
      <c r="A439" s="5">
        <v>437</v>
      </c>
      <c r="B439" s="2">
        <v>43370</v>
      </c>
      <c r="C439" s="1">
        <v>283.36</v>
      </c>
      <c r="D439" s="1">
        <v>284.82</v>
      </c>
      <c r="E439" s="1">
        <v>283.06</v>
      </c>
      <c r="F439" s="1">
        <v>283.63</v>
      </c>
      <c r="G439" s="1">
        <f>testdata4[[#This Row],[high]]-testdata4[[#This Row],[low]]</f>
        <v>1.7599999999999909</v>
      </c>
      <c r="H439" s="1">
        <f>ABS(testdata4[[#This Row],[high]]-F438)</f>
        <v>1.9800000000000182</v>
      </c>
      <c r="I439" s="1">
        <f>ABS(testdata4[[#This Row],[low]]-F438)</f>
        <v>0.22000000000002728</v>
      </c>
      <c r="J439" s="1">
        <f>MAX(testdata4[[#This Row],[H-L]:[|L-pC|]])</f>
        <v>1.9800000000000182</v>
      </c>
      <c r="K439" s="10">
        <f>(K438*20+testdata4[[#This Row],[TR]])/21</f>
        <v>1.868702082423312</v>
      </c>
      <c r="L439" s="1">
        <f>testdata4[[#This Row],[close]]+Multiplier*testdata4[[#This Row],[ATR]]</f>
        <v>289.23610624726996</v>
      </c>
      <c r="M439" s="1">
        <f>testdata4[[#This Row],[close]]-Multiplier*testdata4[[#This Row],[ATR]]</f>
        <v>278.02389375273003</v>
      </c>
      <c r="N439" s="1">
        <f>IF(OR(testdata4[[#This Row],[UpperE]]&lt;N438,D438&gt;N438),testdata4[[#This Row],[UpperE]],N438)</f>
        <v>288.42941155963342</v>
      </c>
      <c r="O439" s="1">
        <f>IF(OR(testdata4[[#This Row],[LowerE]]&gt;O438,E438&lt;O438),testdata4[[#This Row],[LowerE]],O438)</f>
        <v>279.48966956544336</v>
      </c>
      <c r="P439" s="7">
        <f>IF(S438=N438,testdata4[[#This Row],[Upper]],testdata4[[#This Row],[Lower]])</f>
        <v>279.48966956544336</v>
      </c>
      <c r="Q439" s="7" t="e">
        <f>IF(testdata4[[#This Row],[AtrStop]]=testdata4[[#This Row],[Upper]],testdata4[[#This Row],[Upper]],NA())</f>
        <v>#N/A</v>
      </c>
      <c r="R439" s="7">
        <f>IF(testdata4[[#This Row],[AtrStop]]=testdata4[[#This Row],[Lower]],testdata4[[#This Row],[Lower]],NA())</f>
        <v>279.48966956544336</v>
      </c>
      <c r="S439" s="19">
        <f>IF(testdata4[[#This Row],[low]]&lt;=testdata4[[#This Row],[STpot]],testdata4[[#This Row],[Upper]],testdata4[[#This Row],[Lower]])</f>
        <v>279.48966956544336</v>
      </c>
      <c r="U439" s="2"/>
      <c r="V439" s="7"/>
      <c r="W439" s="7"/>
      <c r="X439" s="19"/>
      <c r="Y439" t="str">
        <f t="shared" si="6"/>
        <v>ERR</v>
      </c>
    </row>
    <row r="440" spans="1:25" x14ac:dyDescent="0.25">
      <c r="A440" s="5">
        <v>438</v>
      </c>
      <c r="B440" s="2">
        <v>43371</v>
      </c>
      <c r="C440" s="1">
        <v>282.95</v>
      </c>
      <c r="D440" s="1">
        <v>284.20999999999998</v>
      </c>
      <c r="E440" s="1">
        <v>282.91000000000003</v>
      </c>
      <c r="F440" s="1">
        <v>283.66000000000003</v>
      </c>
      <c r="G440" s="1">
        <f>testdata4[[#This Row],[high]]-testdata4[[#This Row],[low]]</f>
        <v>1.2999999999999545</v>
      </c>
      <c r="H440" s="1">
        <f>ABS(testdata4[[#This Row],[high]]-F439)</f>
        <v>0.57999999999998408</v>
      </c>
      <c r="I440" s="1">
        <f>ABS(testdata4[[#This Row],[low]]-F439)</f>
        <v>0.71999999999997044</v>
      </c>
      <c r="J440" s="1">
        <f>MAX(testdata4[[#This Row],[H-L]:[|L-pC|]])</f>
        <v>1.2999999999999545</v>
      </c>
      <c r="K440" s="10">
        <f>(K439*20+testdata4[[#This Row],[TR]])/21</f>
        <v>1.8416210308793426</v>
      </c>
      <c r="L440" s="1">
        <f>testdata4[[#This Row],[close]]+Multiplier*testdata4[[#This Row],[ATR]]</f>
        <v>289.18486309263807</v>
      </c>
      <c r="M440" s="1">
        <f>testdata4[[#This Row],[close]]-Multiplier*testdata4[[#This Row],[ATR]]</f>
        <v>278.13513690736198</v>
      </c>
      <c r="N440" s="1">
        <f>IF(OR(testdata4[[#This Row],[UpperE]]&lt;N439,D439&gt;N439),testdata4[[#This Row],[UpperE]],N439)</f>
        <v>288.42941155963342</v>
      </c>
      <c r="O440" s="1">
        <f>IF(OR(testdata4[[#This Row],[LowerE]]&gt;O439,E439&lt;O439),testdata4[[#This Row],[LowerE]],O439)</f>
        <v>279.48966956544336</v>
      </c>
      <c r="P440" s="7">
        <f>IF(S439=N439,testdata4[[#This Row],[Upper]],testdata4[[#This Row],[Lower]])</f>
        <v>279.48966956544336</v>
      </c>
      <c r="Q440" s="7" t="e">
        <f>IF(testdata4[[#This Row],[AtrStop]]=testdata4[[#This Row],[Upper]],testdata4[[#This Row],[Upper]],NA())</f>
        <v>#N/A</v>
      </c>
      <c r="R440" s="7">
        <f>IF(testdata4[[#This Row],[AtrStop]]=testdata4[[#This Row],[Lower]],testdata4[[#This Row],[Lower]],NA())</f>
        <v>279.48966956544336</v>
      </c>
      <c r="S440" s="19">
        <f>IF(testdata4[[#This Row],[low]]&lt;=testdata4[[#This Row],[STpot]],testdata4[[#This Row],[Upper]],testdata4[[#This Row],[Lower]])</f>
        <v>279.48966956544336</v>
      </c>
      <c r="U440" s="2"/>
      <c r="V440" s="7"/>
      <c r="W440" s="7"/>
      <c r="X440" s="19"/>
      <c r="Y440" t="str">
        <f t="shared" si="6"/>
        <v>ERR</v>
      </c>
    </row>
    <row r="441" spans="1:25" x14ac:dyDescent="0.25">
      <c r="A441" s="5">
        <v>439</v>
      </c>
      <c r="B441" s="2">
        <v>43374</v>
      </c>
      <c r="C441" s="1">
        <v>285.02</v>
      </c>
      <c r="D441" s="1">
        <v>285.82</v>
      </c>
      <c r="E441" s="1">
        <v>283.91000000000003</v>
      </c>
      <c r="F441" s="1">
        <v>284.64999999999998</v>
      </c>
      <c r="G441" s="1">
        <f>testdata4[[#This Row],[high]]-testdata4[[#This Row],[low]]</f>
        <v>1.9099999999999682</v>
      </c>
      <c r="H441" s="1">
        <f>ABS(testdata4[[#This Row],[high]]-F440)</f>
        <v>2.1599999999999682</v>
      </c>
      <c r="I441" s="1">
        <f>ABS(testdata4[[#This Row],[low]]-F440)</f>
        <v>0.25</v>
      </c>
      <c r="J441" s="1">
        <f>MAX(testdata4[[#This Row],[H-L]:[|L-pC|]])</f>
        <v>2.1599999999999682</v>
      </c>
      <c r="K441" s="10">
        <f>(K440*20+testdata4[[#This Row],[TR]])/21</f>
        <v>1.8567819341708007</v>
      </c>
      <c r="L441" s="1">
        <f>testdata4[[#This Row],[close]]+Multiplier*testdata4[[#This Row],[ATR]]</f>
        <v>290.22034580251238</v>
      </c>
      <c r="M441" s="1">
        <f>testdata4[[#This Row],[close]]-Multiplier*testdata4[[#This Row],[ATR]]</f>
        <v>279.07965419748757</v>
      </c>
      <c r="N441" s="1">
        <f>IF(OR(testdata4[[#This Row],[UpperE]]&lt;N440,D440&gt;N440),testdata4[[#This Row],[UpperE]],N440)</f>
        <v>288.42941155963342</v>
      </c>
      <c r="O441" s="1">
        <f>IF(OR(testdata4[[#This Row],[LowerE]]&gt;O440,E440&lt;O440),testdata4[[#This Row],[LowerE]],O440)</f>
        <v>279.48966956544336</v>
      </c>
      <c r="P441" s="7">
        <f>IF(S440=N440,testdata4[[#This Row],[Upper]],testdata4[[#This Row],[Lower]])</f>
        <v>279.48966956544336</v>
      </c>
      <c r="Q441" s="7" t="e">
        <f>IF(testdata4[[#This Row],[AtrStop]]=testdata4[[#This Row],[Upper]],testdata4[[#This Row],[Upper]],NA())</f>
        <v>#N/A</v>
      </c>
      <c r="R441" s="7">
        <f>IF(testdata4[[#This Row],[AtrStop]]=testdata4[[#This Row],[Lower]],testdata4[[#This Row],[Lower]],NA())</f>
        <v>279.48966956544336</v>
      </c>
      <c r="S441" s="19">
        <f>IF(testdata4[[#This Row],[low]]&lt;=testdata4[[#This Row],[STpot]],testdata4[[#This Row],[Upper]],testdata4[[#This Row],[Lower]])</f>
        <v>279.48966956544336</v>
      </c>
      <c r="U441" s="2"/>
      <c r="V441" s="7"/>
      <c r="W441" s="7"/>
      <c r="X441" s="19"/>
      <c r="Y441" t="str">
        <f t="shared" si="6"/>
        <v>ERR</v>
      </c>
    </row>
    <row r="442" spans="1:25" x14ac:dyDescent="0.25">
      <c r="A442" s="5">
        <v>440</v>
      </c>
      <c r="B442" s="2">
        <v>43375</v>
      </c>
      <c r="C442" s="1">
        <v>284.48</v>
      </c>
      <c r="D442" s="1">
        <v>285.26</v>
      </c>
      <c r="E442" s="1">
        <v>284.07</v>
      </c>
      <c r="F442" s="1">
        <v>284.48</v>
      </c>
      <c r="G442" s="1">
        <f>testdata4[[#This Row],[high]]-testdata4[[#This Row],[low]]</f>
        <v>1.1899999999999977</v>
      </c>
      <c r="H442" s="1">
        <f>ABS(testdata4[[#This Row],[high]]-F441)</f>
        <v>0.61000000000001364</v>
      </c>
      <c r="I442" s="1">
        <f>ABS(testdata4[[#This Row],[low]]-F441)</f>
        <v>0.57999999999998408</v>
      </c>
      <c r="J442" s="1">
        <f>MAX(testdata4[[#This Row],[H-L]:[|L-pC|]])</f>
        <v>1.1899999999999977</v>
      </c>
      <c r="K442" s="10">
        <f>(K441*20+testdata4[[#This Row],[TR]])/21</f>
        <v>1.8250304134960005</v>
      </c>
      <c r="L442" s="1">
        <f>testdata4[[#This Row],[close]]+Multiplier*testdata4[[#This Row],[ATR]]</f>
        <v>289.955091240488</v>
      </c>
      <c r="M442" s="1">
        <f>testdata4[[#This Row],[close]]-Multiplier*testdata4[[#This Row],[ATR]]</f>
        <v>279.00490875951203</v>
      </c>
      <c r="N442" s="1">
        <f>IF(OR(testdata4[[#This Row],[UpperE]]&lt;N441,D441&gt;N441),testdata4[[#This Row],[UpperE]],N441)</f>
        <v>288.42941155963342</v>
      </c>
      <c r="O442" s="1">
        <f>IF(OR(testdata4[[#This Row],[LowerE]]&gt;O441,E441&lt;O441),testdata4[[#This Row],[LowerE]],O441)</f>
        <v>279.48966956544336</v>
      </c>
      <c r="P442" s="7">
        <f>IF(S441=N441,testdata4[[#This Row],[Upper]],testdata4[[#This Row],[Lower]])</f>
        <v>279.48966956544336</v>
      </c>
      <c r="Q442" s="7" t="e">
        <f>IF(testdata4[[#This Row],[AtrStop]]=testdata4[[#This Row],[Upper]],testdata4[[#This Row],[Upper]],NA())</f>
        <v>#N/A</v>
      </c>
      <c r="R442" s="7">
        <f>IF(testdata4[[#This Row],[AtrStop]]=testdata4[[#This Row],[Lower]],testdata4[[#This Row],[Lower]],NA())</f>
        <v>279.48966956544336</v>
      </c>
      <c r="S442" s="19">
        <f>IF(testdata4[[#This Row],[low]]&lt;=testdata4[[#This Row],[STpot]],testdata4[[#This Row],[Upper]],testdata4[[#This Row],[Lower]])</f>
        <v>279.48966956544336</v>
      </c>
      <c r="U442" s="2"/>
      <c r="V442" s="7"/>
      <c r="W442" s="7"/>
      <c r="X442" s="19"/>
      <c r="Y442" t="str">
        <f t="shared" si="6"/>
        <v>ERR</v>
      </c>
    </row>
    <row r="443" spans="1:25" x14ac:dyDescent="0.25">
      <c r="A443" s="5">
        <v>441</v>
      </c>
      <c r="B443" s="2">
        <v>43376</v>
      </c>
      <c r="C443" s="1">
        <v>285.63</v>
      </c>
      <c r="D443" s="1">
        <v>286.08999999999997</v>
      </c>
      <c r="E443" s="1">
        <v>284.25</v>
      </c>
      <c r="F443" s="1">
        <v>284.64</v>
      </c>
      <c r="G443" s="1">
        <f>testdata4[[#This Row],[high]]-testdata4[[#This Row],[low]]</f>
        <v>1.839999999999975</v>
      </c>
      <c r="H443" s="1">
        <f>ABS(testdata4[[#This Row],[high]]-F442)</f>
        <v>1.6099999999999568</v>
      </c>
      <c r="I443" s="1">
        <f>ABS(testdata4[[#This Row],[low]]-F442)</f>
        <v>0.23000000000001819</v>
      </c>
      <c r="J443" s="1">
        <f>MAX(testdata4[[#This Row],[H-L]:[|L-pC|]])</f>
        <v>1.839999999999975</v>
      </c>
      <c r="K443" s="10">
        <f>(K442*20+testdata4[[#This Row],[TR]])/21</f>
        <v>1.8257432509485707</v>
      </c>
      <c r="L443" s="1">
        <f>testdata4[[#This Row],[close]]+Multiplier*testdata4[[#This Row],[ATR]]</f>
        <v>290.11722975284567</v>
      </c>
      <c r="M443" s="1">
        <f>testdata4[[#This Row],[close]]-Multiplier*testdata4[[#This Row],[ATR]]</f>
        <v>279.1627702471543</v>
      </c>
      <c r="N443" s="1">
        <f>IF(OR(testdata4[[#This Row],[UpperE]]&lt;N442,D442&gt;N442),testdata4[[#This Row],[UpperE]],N442)</f>
        <v>288.42941155963342</v>
      </c>
      <c r="O443" s="1">
        <f>IF(OR(testdata4[[#This Row],[LowerE]]&gt;O442,E442&lt;O442),testdata4[[#This Row],[LowerE]],O442)</f>
        <v>279.48966956544336</v>
      </c>
      <c r="P443" s="7">
        <f>IF(S442=N442,testdata4[[#This Row],[Upper]],testdata4[[#This Row],[Lower]])</f>
        <v>279.48966956544336</v>
      </c>
      <c r="Q443" s="7" t="e">
        <f>IF(testdata4[[#This Row],[AtrStop]]=testdata4[[#This Row],[Upper]],testdata4[[#This Row],[Upper]],NA())</f>
        <v>#N/A</v>
      </c>
      <c r="R443" s="7">
        <f>IF(testdata4[[#This Row],[AtrStop]]=testdata4[[#This Row],[Lower]],testdata4[[#This Row],[Lower]],NA())</f>
        <v>279.48966956544336</v>
      </c>
      <c r="S443" s="19">
        <f>IF(testdata4[[#This Row],[low]]&lt;=testdata4[[#This Row],[STpot]],testdata4[[#This Row],[Upper]],testdata4[[#This Row],[Lower]])</f>
        <v>279.48966956544336</v>
      </c>
      <c r="U443" s="2"/>
      <c r="V443" s="7"/>
      <c r="W443" s="7"/>
      <c r="X443" s="19"/>
      <c r="Y443" t="str">
        <f t="shared" si="6"/>
        <v>ERR</v>
      </c>
    </row>
    <row r="444" spans="1:25" x14ac:dyDescent="0.25">
      <c r="A444" s="5">
        <v>442</v>
      </c>
      <c r="B444" s="2">
        <v>43377</v>
      </c>
      <c r="C444" s="1">
        <v>284.11</v>
      </c>
      <c r="D444" s="1">
        <v>284.17</v>
      </c>
      <c r="E444" s="1">
        <v>280.68</v>
      </c>
      <c r="F444" s="1">
        <v>282.41000000000003</v>
      </c>
      <c r="G444" s="1">
        <f>testdata4[[#This Row],[high]]-testdata4[[#This Row],[low]]</f>
        <v>3.4900000000000091</v>
      </c>
      <c r="H444" s="1">
        <f>ABS(testdata4[[#This Row],[high]]-F443)</f>
        <v>0.46999999999997044</v>
      </c>
      <c r="I444" s="1">
        <f>ABS(testdata4[[#This Row],[low]]-F443)</f>
        <v>3.9599999999999795</v>
      </c>
      <c r="J444" s="1">
        <f>MAX(testdata4[[#This Row],[H-L]:[|L-pC|]])</f>
        <v>3.9599999999999795</v>
      </c>
      <c r="K444" s="10">
        <f>(K443*20+testdata4[[#This Row],[TR]])/21</f>
        <v>1.9273745247129235</v>
      </c>
      <c r="L444" s="1">
        <f>testdata4[[#This Row],[close]]+Multiplier*testdata4[[#This Row],[ATR]]</f>
        <v>288.1921235741388</v>
      </c>
      <c r="M444" s="1">
        <f>testdata4[[#This Row],[close]]-Multiplier*testdata4[[#This Row],[ATR]]</f>
        <v>276.62787642586125</v>
      </c>
      <c r="N444" s="1">
        <f>IF(OR(testdata4[[#This Row],[UpperE]]&lt;N443,D443&gt;N443),testdata4[[#This Row],[UpperE]],N443)</f>
        <v>288.1921235741388</v>
      </c>
      <c r="O444" s="1">
        <f>IF(OR(testdata4[[#This Row],[LowerE]]&gt;O443,E443&lt;O443),testdata4[[#This Row],[LowerE]],O443)</f>
        <v>279.48966956544336</v>
      </c>
      <c r="P444" s="7">
        <f>IF(S443=N443,testdata4[[#This Row],[Upper]],testdata4[[#This Row],[Lower]])</f>
        <v>279.48966956544336</v>
      </c>
      <c r="Q444" s="7" t="e">
        <f>IF(testdata4[[#This Row],[AtrStop]]=testdata4[[#This Row],[Upper]],testdata4[[#This Row],[Upper]],NA())</f>
        <v>#N/A</v>
      </c>
      <c r="R444" s="7">
        <f>IF(testdata4[[#This Row],[AtrStop]]=testdata4[[#This Row],[Lower]],testdata4[[#This Row],[Lower]],NA())</f>
        <v>279.48966956544336</v>
      </c>
      <c r="S444" s="19">
        <f>IF(testdata4[[#This Row],[low]]&lt;=testdata4[[#This Row],[STpot]],testdata4[[#This Row],[Upper]],testdata4[[#This Row],[Lower]])</f>
        <v>279.48966956544336</v>
      </c>
      <c r="U444" s="2"/>
      <c r="V444" s="7"/>
      <c r="W444" s="7"/>
      <c r="X444" s="19"/>
      <c r="Y444" t="str">
        <f t="shared" si="6"/>
        <v>ERR</v>
      </c>
    </row>
    <row r="445" spans="1:25" x14ac:dyDescent="0.25">
      <c r="A445" s="5">
        <v>443</v>
      </c>
      <c r="B445" s="2">
        <v>43378</v>
      </c>
      <c r="C445" s="1">
        <v>282.66000000000003</v>
      </c>
      <c r="D445" s="1">
        <v>283.22000000000003</v>
      </c>
      <c r="E445" s="1">
        <v>279.27</v>
      </c>
      <c r="F445" s="1">
        <v>280.83</v>
      </c>
      <c r="G445" s="1">
        <f>testdata4[[#This Row],[high]]-testdata4[[#This Row],[low]]</f>
        <v>3.9500000000000455</v>
      </c>
      <c r="H445" s="1">
        <f>ABS(testdata4[[#This Row],[high]]-F444)</f>
        <v>0.81000000000000227</v>
      </c>
      <c r="I445" s="1">
        <f>ABS(testdata4[[#This Row],[low]]-F444)</f>
        <v>3.1400000000000432</v>
      </c>
      <c r="J445" s="1">
        <f>MAX(testdata4[[#This Row],[H-L]:[|L-pC|]])</f>
        <v>3.9500000000000455</v>
      </c>
      <c r="K445" s="10">
        <f>(K444*20+testdata4[[#This Row],[TR]])/21</f>
        <v>2.0236900235361199</v>
      </c>
      <c r="L445" s="1">
        <f>testdata4[[#This Row],[close]]+Multiplier*testdata4[[#This Row],[ATR]]</f>
        <v>286.90107007060834</v>
      </c>
      <c r="M445" s="1">
        <f>testdata4[[#This Row],[close]]-Multiplier*testdata4[[#This Row],[ATR]]</f>
        <v>274.75892992939163</v>
      </c>
      <c r="N445" s="1">
        <f>IF(OR(testdata4[[#This Row],[UpperE]]&lt;N444,D444&gt;N444),testdata4[[#This Row],[UpperE]],N444)</f>
        <v>286.90107007060834</v>
      </c>
      <c r="O445" s="1">
        <f>IF(OR(testdata4[[#This Row],[LowerE]]&gt;O444,E444&lt;O444),testdata4[[#This Row],[LowerE]],O444)</f>
        <v>279.48966956544336</v>
      </c>
      <c r="P445" s="7">
        <f>IF(S444=N444,testdata4[[#This Row],[Upper]],testdata4[[#This Row],[Lower]])</f>
        <v>279.48966956544336</v>
      </c>
      <c r="Q445" s="7">
        <f>IF(testdata4[[#This Row],[AtrStop]]=testdata4[[#This Row],[Upper]],testdata4[[#This Row],[Upper]],NA())</f>
        <v>286.90107007060834</v>
      </c>
      <c r="R445" s="7" t="e">
        <f>IF(testdata4[[#This Row],[AtrStop]]=testdata4[[#This Row],[Lower]],testdata4[[#This Row],[Lower]],NA())</f>
        <v>#N/A</v>
      </c>
      <c r="S445" s="19">
        <f>IF(testdata4[[#This Row],[low]]&lt;=testdata4[[#This Row],[STpot]],testdata4[[#This Row],[Upper]],testdata4[[#This Row],[Lower]])</f>
        <v>286.90107007060834</v>
      </c>
      <c r="U445" s="2"/>
      <c r="V445" s="7"/>
      <c r="W445" s="7"/>
      <c r="X445" s="19"/>
      <c r="Y445" t="str">
        <f t="shared" si="6"/>
        <v>ERR</v>
      </c>
    </row>
    <row r="446" spans="1:25" x14ac:dyDescent="0.25">
      <c r="A446" s="5">
        <v>444</v>
      </c>
      <c r="B446" s="2">
        <v>43381</v>
      </c>
      <c r="C446" s="1">
        <v>280.08</v>
      </c>
      <c r="D446" s="1">
        <v>281.22000000000003</v>
      </c>
      <c r="E446" s="1">
        <v>278.57</v>
      </c>
      <c r="F446" s="1">
        <v>280.83</v>
      </c>
      <c r="G446" s="1">
        <f>testdata4[[#This Row],[high]]-testdata4[[#This Row],[low]]</f>
        <v>2.6500000000000341</v>
      </c>
      <c r="H446" s="1">
        <f>ABS(testdata4[[#This Row],[high]]-F445)</f>
        <v>0.3900000000000432</v>
      </c>
      <c r="I446" s="1">
        <f>ABS(testdata4[[#This Row],[low]]-F445)</f>
        <v>2.2599999999999909</v>
      </c>
      <c r="J446" s="1">
        <f>MAX(testdata4[[#This Row],[H-L]:[|L-pC|]])</f>
        <v>2.6500000000000341</v>
      </c>
      <c r="K446" s="10">
        <f>(K445*20+testdata4[[#This Row],[TR]])/21</f>
        <v>2.0535143081296394</v>
      </c>
      <c r="L446" s="1">
        <f>testdata4[[#This Row],[close]]+Multiplier*testdata4[[#This Row],[ATR]]</f>
        <v>286.99054292438888</v>
      </c>
      <c r="M446" s="1">
        <f>testdata4[[#This Row],[close]]-Multiplier*testdata4[[#This Row],[ATR]]</f>
        <v>274.66945707561109</v>
      </c>
      <c r="N446" s="1">
        <f>IF(OR(testdata4[[#This Row],[UpperE]]&lt;N445,D445&gt;N445),testdata4[[#This Row],[UpperE]],N445)</f>
        <v>286.90107007060834</v>
      </c>
      <c r="O446" s="1">
        <f>IF(OR(testdata4[[#This Row],[LowerE]]&gt;O445,E445&lt;O445),testdata4[[#This Row],[LowerE]],O445)</f>
        <v>274.66945707561109</v>
      </c>
      <c r="P446" s="7">
        <f>IF(S445=N445,testdata4[[#This Row],[Upper]],testdata4[[#This Row],[Lower]])</f>
        <v>286.90107007060834</v>
      </c>
      <c r="Q446" s="7">
        <f>IF(testdata4[[#This Row],[AtrStop]]=testdata4[[#This Row],[Upper]],testdata4[[#This Row],[Upper]],NA())</f>
        <v>286.90107007060834</v>
      </c>
      <c r="R446" s="7" t="e">
        <f>IF(testdata4[[#This Row],[AtrStop]]=testdata4[[#This Row],[Lower]],testdata4[[#This Row],[Lower]],NA())</f>
        <v>#N/A</v>
      </c>
      <c r="S446" s="19">
        <f>IF(testdata4[[#This Row],[low]]&lt;=testdata4[[#This Row],[STpot]],testdata4[[#This Row],[Upper]],testdata4[[#This Row],[Lower]])</f>
        <v>286.90107007060834</v>
      </c>
      <c r="U446" s="2"/>
      <c r="V446" s="7"/>
      <c r="W446" s="7"/>
      <c r="X446" s="19"/>
      <c r="Y446" t="str">
        <f t="shared" si="6"/>
        <v>ERR</v>
      </c>
    </row>
    <row r="447" spans="1:25" x14ac:dyDescent="0.25">
      <c r="A447" s="5">
        <v>445</v>
      </c>
      <c r="B447" s="2">
        <v>43382</v>
      </c>
      <c r="C447" s="1">
        <v>280.41000000000003</v>
      </c>
      <c r="D447" s="1">
        <v>281.85000000000002</v>
      </c>
      <c r="E447" s="1">
        <v>279.81</v>
      </c>
      <c r="F447" s="1">
        <v>280.42</v>
      </c>
      <c r="G447" s="1">
        <f>testdata4[[#This Row],[high]]-testdata4[[#This Row],[low]]</f>
        <v>2.0400000000000205</v>
      </c>
      <c r="H447" s="1">
        <f>ABS(testdata4[[#This Row],[high]]-F446)</f>
        <v>1.0200000000000387</v>
      </c>
      <c r="I447" s="1">
        <f>ABS(testdata4[[#This Row],[low]]-F446)</f>
        <v>1.0199999999999818</v>
      </c>
      <c r="J447" s="1">
        <f>MAX(testdata4[[#This Row],[H-L]:[|L-pC|]])</f>
        <v>2.0400000000000205</v>
      </c>
      <c r="K447" s="10">
        <f>(K446*20+testdata4[[#This Row],[TR]])/21</f>
        <v>2.0528707696472765</v>
      </c>
      <c r="L447" s="1">
        <f>testdata4[[#This Row],[close]]+Multiplier*testdata4[[#This Row],[ATR]]</f>
        <v>286.57861230894184</v>
      </c>
      <c r="M447" s="1">
        <f>testdata4[[#This Row],[close]]-Multiplier*testdata4[[#This Row],[ATR]]</f>
        <v>274.26138769105819</v>
      </c>
      <c r="N447" s="1">
        <f>IF(OR(testdata4[[#This Row],[UpperE]]&lt;N446,D446&gt;N446),testdata4[[#This Row],[UpperE]],N446)</f>
        <v>286.57861230894184</v>
      </c>
      <c r="O447" s="1">
        <f>IF(OR(testdata4[[#This Row],[LowerE]]&gt;O446,E446&lt;O446),testdata4[[#This Row],[LowerE]],O446)</f>
        <v>274.66945707561109</v>
      </c>
      <c r="P447" s="7">
        <f>IF(S446=N446,testdata4[[#This Row],[Upper]],testdata4[[#This Row],[Lower]])</f>
        <v>286.57861230894184</v>
      </c>
      <c r="Q447" s="7">
        <f>IF(testdata4[[#This Row],[AtrStop]]=testdata4[[#This Row],[Upper]],testdata4[[#This Row],[Upper]],NA())</f>
        <v>286.57861230894184</v>
      </c>
      <c r="R447" s="7" t="e">
        <f>IF(testdata4[[#This Row],[AtrStop]]=testdata4[[#This Row],[Lower]],testdata4[[#This Row],[Lower]],NA())</f>
        <v>#N/A</v>
      </c>
      <c r="S447" s="19">
        <f>IF(testdata4[[#This Row],[low]]&lt;=testdata4[[#This Row],[STpot]],testdata4[[#This Row],[Upper]],testdata4[[#This Row],[Lower]])</f>
        <v>286.57861230894184</v>
      </c>
      <c r="U447" s="2"/>
      <c r="V447" s="7"/>
      <c r="W447" s="7"/>
      <c r="X447" s="19"/>
      <c r="Y447" t="str">
        <f t="shared" si="6"/>
        <v>ERR</v>
      </c>
    </row>
    <row r="448" spans="1:25" x14ac:dyDescent="0.25">
      <c r="A448" s="5">
        <v>446</v>
      </c>
      <c r="B448" s="2">
        <v>43383</v>
      </c>
      <c r="C448" s="1">
        <v>279.87</v>
      </c>
      <c r="D448" s="1">
        <v>279.94</v>
      </c>
      <c r="E448" s="1">
        <v>271.13</v>
      </c>
      <c r="F448" s="1">
        <v>271.54000000000002</v>
      </c>
      <c r="G448" s="1">
        <f>testdata4[[#This Row],[high]]-testdata4[[#This Row],[low]]</f>
        <v>8.8100000000000023</v>
      </c>
      <c r="H448" s="1">
        <f>ABS(testdata4[[#This Row],[high]]-F447)</f>
        <v>0.48000000000001819</v>
      </c>
      <c r="I448" s="1">
        <f>ABS(testdata4[[#This Row],[low]]-F447)</f>
        <v>9.2900000000000205</v>
      </c>
      <c r="J448" s="1">
        <f>MAX(testdata4[[#This Row],[H-L]:[|L-pC|]])</f>
        <v>9.2900000000000205</v>
      </c>
      <c r="K448" s="10">
        <f>(K447*20+testdata4[[#This Row],[TR]])/21</f>
        <v>2.3974959710926451</v>
      </c>
      <c r="L448" s="1">
        <f>testdata4[[#This Row],[close]]+Multiplier*testdata4[[#This Row],[ATR]]</f>
        <v>278.73248791327796</v>
      </c>
      <c r="M448" s="1">
        <f>testdata4[[#This Row],[close]]-Multiplier*testdata4[[#This Row],[ATR]]</f>
        <v>264.34751208672208</v>
      </c>
      <c r="N448" s="1">
        <f>IF(OR(testdata4[[#This Row],[UpperE]]&lt;N447,D447&gt;N447),testdata4[[#This Row],[UpperE]],N447)</f>
        <v>278.73248791327796</v>
      </c>
      <c r="O448" s="1">
        <f>IF(OR(testdata4[[#This Row],[LowerE]]&gt;O447,E447&lt;O447),testdata4[[#This Row],[LowerE]],O447)</f>
        <v>274.66945707561109</v>
      </c>
      <c r="P448" s="7">
        <f>IF(S447=N447,testdata4[[#This Row],[Upper]],testdata4[[#This Row],[Lower]])</f>
        <v>278.73248791327796</v>
      </c>
      <c r="Q448" s="7">
        <f>IF(testdata4[[#This Row],[AtrStop]]=testdata4[[#This Row],[Upper]],testdata4[[#This Row],[Upper]],NA())</f>
        <v>278.73248791327796</v>
      </c>
      <c r="R448" s="7" t="e">
        <f>IF(testdata4[[#This Row],[AtrStop]]=testdata4[[#This Row],[Lower]],testdata4[[#This Row],[Lower]],NA())</f>
        <v>#N/A</v>
      </c>
      <c r="S448" s="19">
        <f>IF(testdata4[[#This Row],[low]]&lt;=testdata4[[#This Row],[STpot]],testdata4[[#This Row],[Upper]],testdata4[[#This Row],[Lower]])</f>
        <v>278.73248791327796</v>
      </c>
      <c r="U448" s="2"/>
      <c r="V448" s="7"/>
      <c r="W448" s="7"/>
      <c r="X448" s="19"/>
      <c r="Y448" t="str">
        <f t="shared" si="6"/>
        <v>ERR</v>
      </c>
    </row>
    <row r="449" spans="1:25" x14ac:dyDescent="0.25">
      <c r="A449" s="5">
        <v>447</v>
      </c>
      <c r="B449" s="2">
        <v>43384</v>
      </c>
      <c r="C449" s="1">
        <v>270.35000000000002</v>
      </c>
      <c r="D449" s="1">
        <v>272.13</v>
      </c>
      <c r="E449" s="1">
        <v>263.8</v>
      </c>
      <c r="F449" s="1">
        <v>265.56</v>
      </c>
      <c r="G449" s="1">
        <f>testdata4[[#This Row],[high]]-testdata4[[#This Row],[low]]</f>
        <v>8.3299999999999841</v>
      </c>
      <c r="H449" s="1">
        <f>ABS(testdata4[[#This Row],[high]]-F448)</f>
        <v>0.58999999999997499</v>
      </c>
      <c r="I449" s="1">
        <f>ABS(testdata4[[#This Row],[low]]-F448)</f>
        <v>7.7400000000000091</v>
      </c>
      <c r="J449" s="1">
        <f>MAX(testdata4[[#This Row],[H-L]:[|L-pC|]])</f>
        <v>8.3299999999999841</v>
      </c>
      <c r="K449" s="10">
        <f>(K448*20+testdata4[[#This Row],[TR]])/21</f>
        <v>2.6799961629453755</v>
      </c>
      <c r="L449" s="1">
        <f>testdata4[[#This Row],[close]]+Multiplier*testdata4[[#This Row],[ATR]]</f>
        <v>273.59998848883612</v>
      </c>
      <c r="M449" s="1">
        <f>testdata4[[#This Row],[close]]-Multiplier*testdata4[[#This Row],[ATR]]</f>
        <v>257.52001151116389</v>
      </c>
      <c r="N449" s="1">
        <f>IF(OR(testdata4[[#This Row],[UpperE]]&lt;N448,D448&gt;N448),testdata4[[#This Row],[UpperE]],N448)</f>
        <v>273.59998848883612</v>
      </c>
      <c r="O449" s="1">
        <f>IF(OR(testdata4[[#This Row],[LowerE]]&gt;O448,E448&lt;O448),testdata4[[#This Row],[LowerE]],O448)</f>
        <v>257.52001151116389</v>
      </c>
      <c r="P449" s="7">
        <f>IF(S448=N448,testdata4[[#This Row],[Upper]],testdata4[[#This Row],[Lower]])</f>
        <v>273.59998848883612</v>
      </c>
      <c r="Q449" s="7">
        <f>IF(testdata4[[#This Row],[AtrStop]]=testdata4[[#This Row],[Upper]],testdata4[[#This Row],[Upper]],NA())</f>
        <v>273.59998848883612</v>
      </c>
      <c r="R449" s="7" t="e">
        <f>IF(testdata4[[#This Row],[AtrStop]]=testdata4[[#This Row],[Lower]],testdata4[[#This Row],[Lower]],NA())</f>
        <v>#N/A</v>
      </c>
      <c r="S449" s="19">
        <f>IF(testdata4[[#This Row],[low]]&lt;=testdata4[[#This Row],[STpot]],testdata4[[#This Row],[Upper]],testdata4[[#This Row],[Lower]])</f>
        <v>273.59998848883612</v>
      </c>
      <c r="U449" s="2"/>
      <c r="V449" s="7"/>
      <c r="W449" s="7"/>
      <c r="X449" s="19"/>
      <c r="Y449" t="str">
        <f t="shared" si="6"/>
        <v>ERR</v>
      </c>
    </row>
    <row r="450" spans="1:25" x14ac:dyDescent="0.25">
      <c r="A450" s="5">
        <v>448</v>
      </c>
      <c r="B450" s="2">
        <v>43385</v>
      </c>
      <c r="C450" s="1">
        <v>270.05</v>
      </c>
      <c r="D450" s="1">
        <v>270.36</v>
      </c>
      <c r="E450" s="1">
        <v>265.76</v>
      </c>
      <c r="F450" s="1">
        <v>269.25</v>
      </c>
      <c r="G450" s="1">
        <f>testdata4[[#This Row],[high]]-testdata4[[#This Row],[low]]</f>
        <v>4.6000000000000227</v>
      </c>
      <c r="H450" s="1">
        <f>ABS(testdata4[[#This Row],[high]]-F449)</f>
        <v>4.8000000000000114</v>
      </c>
      <c r="I450" s="1">
        <f>ABS(testdata4[[#This Row],[low]]-F449)</f>
        <v>0.19999999999998863</v>
      </c>
      <c r="J450" s="1">
        <f>MAX(testdata4[[#This Row],[H-L]:[|L-pC|]])</f>
        <v>4.8000000000000114</v>
      </c>
      <c r="K450" s="10">
        <f>(K449*20+testdata4[[#This Row],[TR]])/21</f>
        <v>2.780948726614644</v>
      </c>
      <c r="L450" s="1">
        <f>testdata4[[#This Row],[close]]+Multiplier*testdata4[[#This Row],[ATR]]</f>
        <v>277.59284617984395</v>
      </c>
      <c r="M450" s="1">
        <f>testdata4[[#This Row],[close]]-Multiplier*testdata4[[#This Row],[ATR]]</f>
        <v>260.90715382015605</v>
      </c>
      <c r="N450" s="1">
        <f>IF(OR(testdata4[[#This Row],[UpperE]]&lt;N449,D449&gt;N449),testdata4[[#This Row],[UpperE]],N449)</f>
        <v>273.59998848883612</v>
      </c>
      <c r="O450" s="1">
        <f>IF(OR(testdata4[[#This Row],[LowerE]]&gt;O449,E449&lt;O449),testdata4[[#This Row],[LowerE]],O449)</f>
        <v>260.90715382015605</v>
      </c>
      <c r="P450" s="7">
        <f>IF(S449=N449,testdata4[[#This Row],[Upper]],testdata4[[#This Row],[Lower]])</f>
        <v>273.59998848883612</v>
      </c>
      <c r="Q450" s="7">
        <f>IF(testdata4[[#This Row],[AtrStop]]=testdata4[[#This Row],[Upper]],testdata4[[#This Row],[Upper]],NA())</f>
        <v>273.59998848883612</v>
      </c>
      <c r="R450" s="7" t="e">
        <f>IF(testdata4[[#This Row],[AtrStop]]=testdata4[[#This Row],[Lower]],testdata4[[#This Row],[Lower]],NA())</f>
        <v>#N/A</v>
      </c>
      <c r="S450" s="19">
        <f>IF(testdata4[[#This Row],[low]]&lt;=testdata4[[#This Row],[STpot]],testdata4[[#This Row],[Upper]],testdata4[[#This Row],[Lower]])</f>
        <v>273.59998848883612</v>
      </c>
      <c r="U450" s="2"/>
      <c r="V450" s="7"/>
      <c r="W450" s="7"/>
      <c r="X450" s="19"/>
      <c r="Y450" t="str">
        <f t="shared" si="6"/>
        <v>ERR</v>
      </c>
    </row>
    <row r="451" spans="1:25" x14ac:dyDescent="0.25">
      <c r="A451" s="5">
        <v>449</v>
      </c>
      <c r="B451" s="2">
        <v>43388</v>
      </c>
      <c r="C451" s="1">
        <v>268.86</v>
      </c>
      <c r="D451" s="1">
        <v>270.31</v>
      </c>
      <c r="E451" s="1">
        <v>267.64</v>
      </c>
      <c r="F451" s="1">
        <v>267.74</v>
      </c>
      <c r="G451" s="1">
        <f>testdata4[[#This Row],[high]]-testdata4[[#This Row],[low]]</f>
        <v>2.6700000000000159</v>
      </c>
      <c r="H451" s="1">
        <f>ABS(testdata4[[#This Row],[high]]-F450)</f>
        <v>1.0600000000000023</v>
      </c>
      <c r="I451" s="1">
        <f>ABS(testdata4[[#This Row],[low]]-F450)</f>
        <v>1.6100000000000136</v>
      </c>
      <c r="J451" s="1">
        <f>MAX(testdata4[[#This Row],[H-L]:[|L-pC|]])</f>
        <v>2.6700000000000159</v>
      </c>
      <c r="K451" s="10">
        <f>(K450*20+testdata4[[#This Row],[TR]])/21</f>
        <v>2.7756654539187093</v>
      </c>
      <c r="L451" s="1">
        <f>testdata4[[#This Row],[close]]+Multiplier*testdata4[[#This Row],[ATR]]</f>
        <v>276.06699636175614</v>
      </c>
      <c r="M451" s="1">
        <f>testdata4[[#This Row],[close]]-Multiplier*testdata4[[#This Row],[ATR]]</f>
        <v>259.41300363824388</v>
      </c>
      <c r="N451" s="1">
        <f>IF(OR(testdata4[[#This Row],[UpperE]]&lt;N450,D450&gt;N450),testdata4[[#This Row],[UpperE]],N450)</f>
        <v>273.59998848883612</v>
      </c>
      <c r="O451" s="1">
        <f>IF(OR(testdata4[[#This Row],[LowerE]]&gt;O450,E450&lt;O450),testdata4[[#This Row],[LowerE]],O450)</f>
        <v>260.90715382015605</v>
      </c>
      <c r="P451" s="7">
        <f>IF(S450=N450,testdata4[[#This Row],[Upper]],testdata4[[#This Row],[Lower]])</f>
        <v>273.59998848883612</v>
      </c>
      <c r="Q451" s="7">
        <f>IF(testdata4[[#This Row],[AtrStop]]=testdata4[[#This Row],[Upper]],testdata4[[#This Row],[Upper]],NA())</f>
        <v>273.59998848883612</v>
      </c>
      <c r="R451" s="7" t="e">
        <f>IF(testdata4[[#This Row],[AtrStop]]=testdata4[[#This Row],[Lower]],testdata4[[#This Row],[Lower]],NA())</f>
        <v>#N/A</v>
      </c>
      <c r="S451" s="19">
        <f>IF(testdata4[[#This Row],[low]]&lt;=testdata4[[#This Row],[STpot]],testdata4[[#This Row],[Upper]],testdata4[[#This Row],[Lower]])</f>
        <v>273.59998848883612</v>
      </c>
      <c r="U451" s="2"/>
      <c r="V451" s="7"/>
      <c r="W451" s="7"/>
      <c r="X451" s="19"/>
      <c r="Y451" t="str">
        <f t="shared" si="6"/>
        <v>ERR</v>
      </c>
    </row>
    <row r="452" spans="1:25" x14ac:dyDescent="0.25">
      <c r="A452" s="5">
        <v>450</v>
      </c>
      <c r="B452" s="2">
        <v>43389</v>
      </c>
      <c r="C452" s="1">
        <v>269.88</v>
      </c>
      <c r="D452" s="1">
        <v>274</v>
      </c>
      <c r="E452" s="1">
        <v>269.37</v>
      </c>
      <c r="F452" s="1">
        <v>273.58999999999997</v>
      </c>
      <c r="G452" s="1">
        <f>testdata4[[#This Row],[high]]-testdata4[[#This Row],[low]]</f>
        <v>4.6299999999999955</v>
      </c>
      <c r="H452" s="1">
        <f>ABS(testdata4[[#This Row],[high]]-F451)</f>
        <v>6.2599999999999909</v>
      </c>
      <c r="I452" s="1">
        <f>ABS(testdata4[[#This Row],[low]]-F451)</f>
        <v>1.6299999999999955</v>
      </c>
      <c r="J452" s="1">
        <f>MAX(testdata4[[#This Row],[H-L]:[|L-pC|]])</f>
        <v>6.2599999999999909</v>
      </c>
      <c r="K452" s="10">
        <f>(K451*20+testdata4[[#This Row],[TR]])/21</f>
        <v>2.9415861465892466</v>
      </c>
      <c r="L452" s="1">
        <f>testdata4[[#This Row],[close]]+Multiplier*testdata4[[#This Row],[ATR]]</f>
        <v>282.4147584397677</v>
      </c>
      <c r="M452" s="1">
        <f>testdata4[[#This Row],[close]]-Multiplier*testdata4[[#This Row],[ATR]]</f>
        <v>264.76524156023225</v>
      </c>
      <c r="N452" s="1">
        <f>IF(OR(testdata4[[#This Row],[UpperE]]&lt;N451,D451&gt;N451),testdata4[[#This Row],[UpperE]],N451)</f>
        <v>273.59998848883612</v>
      </c>
      <c r="O452" s="1">
        <f>IF(OR(testdata4[[#This Row],[LowerE]]&gt;O451,E451&lt;O451),testdata4[[#This Row],[LowerE]],O451)</f>
        <v>264.76524156023225</v>
      </c>
      <c r="P452" s="7">
        <f>IF(S451=N451,testdata4[[#This Row],[Upper]],testdata4[[#This Row],[Lower]])</f>
        <v>273.59998848883612</v>
      </c>
      <c r="Q452" s="7">
        <f>IF(testdata4[[#This Row],[AtrStop]]=testdata4[[#This Row],[Upper]],testdata4[[#This Row],[Upper]],NA())</f>
        <v>273.59998848883612</v>
      </c>
      <c r="R452" s="7" t="e">
        <f>IF(testdata4[[#This Row],[AtrStop]]=testdata4[[#This Row],[Lower]],testdata4[[#This Row],[Lower]],NA())</f>
        <v>#N/A</v>
      </c>
      <c r="S452" s="19">
        <f>IF(testdata4[[#This Row],[low]]&lt;=testdata4[[#This Row],[STpot]],testdata4[[#This Row],[Upper]],testdata4[[#This Row],[Lower]])</f>
        <v>273.59998848883612</v>
      </c>
      <c r="U452" s="2"/>
      <c r="V452" s="7"/>
      <c r="W452" s="7"/>
      <c r="X452" s="19"/>
      <c r="Y452" t="str">
        <f t="shared" si="6"/>
        <v>ERR</v>
      </c>
    </row>
    <row r="453" spans="1:25" x14ac:dyDescent="0.25">
      <c r="A453" s="5">
        <v>451</v>
      </c>
      <c r="B453" s="2">
        <v>43390</v>
      </c>
      <c r="C453" s="1">
        <v>273.63</v>
      </c>
      <c r="D453" s="1">
        <v>274.32</v>
      </c>
      <c r="E453" s="1">
        <v>270.82</v>
      </c>
      <c r="F453" s="1">
        <v>273.64</v>
      </c>
      <c r="G453" s="1">
        <f>testdata4[[#This Row],[high]]-testdata4[[#This Row],[low]]</f>
        <v>3.5</v>
      </c>
      <c r="H453" s="1">
        <f>ABS(testdata4[[#This Row],[high]]-F452)</f>
        <v>0.73000000000001819</v>
      </c>
      <c r="I453" s="1">
        <f>ABS(testdata4[[#This Row],[low]]-F452)</f>
        <v>2.7699999999999818</v>
      </c>
      <c r="J453" s="1">
        <f>MAX(testdata4[[#This Row],[H-L]:[|L-pC|]])</f>
        <v>3.5</v>
      </c>
      <c r="K453" s="10">
        <f>(K452*20+testdata4[[#This Row],[TR]])/21</f>
        <v>2.9681772824659491</v>
      </c>
      <c r="L453" s="1">
        <f>testdata4[[#This Row],[close]]+Multiplier*testdata4[[#This Row],[ATR]]</f>
        <v>282.54453184739782</v>
      </c>
      <c r="M453" s="1">
        <f>testdata4[[#This Row],[close]]-Multiplier*testdata4[[#This Row],[ATR]]</f>
        <v>264.73546815260215</v>
      </c>
      <c r="N453" s="1">
        <f>IF(OR(testdata4[[#This Row],[UpperE]]&lt;N452,D452&gt;N452),testdata4[[#This Row],[UpperE]],N452)</f>
        <v>282.54453184739782</v>
      </c>
      <c r="O453" s="1">
        <f>IF(OR(testdata4[[#This Row],[LowerE]]&gt;O452,E452&lt;O452),testdata4[[#This Row],[LowerE]],O452)</f>
        <v>264.76524156023225</v>
      </c>
      <c r="P453" s="7">
        <f>IF(S452=N452,testdata4[[#This Row],[Upper]],testdata4[[#This Row],[Lower]])</f>
        <v>282.54453184739782</v>
      </c>
      <c r="Q453" s="7">
        <f>IF(testdata4[[#This Row],[AtrStop]]=testdata4[[#This Row],[Upper]],testdata4[[#This Row],[Upper]],NA())</f>
        <v>282.54453184739782</v>
      </c>
      <c r="R453" s="7" t="e">
        <f>IF(testdata4[[#This Row],[AtrStop]]=testdata4[[#This Row],[Lower]],testdata4[[#This Row],[Lower]],NA())</f>
        <v>#N/A</v>
      </c>
      <c r="S453" s="19">
        <f>IF(testdata4[[#This Row],[low]]&lt;=testdata4[[#This Row],[STpot]],testdata4[[#This Row],[Upper]],testdata4[[#This Row],[Lower]])</f>
        <v>282.54453184739782</v>
      </c>
      <c r="U453" s="2"/>
      <c r="V453" s="7"/>
      <c r="W453" s="7"/>
      <c r="X453" s="19"/>
      <c r="Y453" t="str">
        <f t="shared" si="6"/>
        <v>ERR</v>
      </c>
    </row>
    <row r="454" spans="1:25" x14ac:dyDescent="0.25">
      <c r="A454" s="5">
        <v>452</v>
      </c>
      <c r="B454" s="2">
        <v>43391</v>
      </c>
      <c r="C454" s="1">
        <v>272.62</v>
      </c>
      <c r="D454" s="1">
        <v>273.27</v>
      </c>
      <c r="E454" s="1">
        <v>268.29000000000002</v>
      </c>
      <c r="F454" s="1">
        <v>269.69</v>
      </c>
      <c r="G454" s="1">
        <f>testdata4[[#This Row],[high]]-testdata4[[#This Row],[low]]</f>
        <v>4.9799999999999613</v>
      </c>
      <c r="H454" s="1">
        <f>ABS(testdata4[[#This Row],[high]]-F453)</f>
        <v>0.37000000000000455</v>
      </c>
      <c r="I454" s="1">
        <f>ABS(testdata4[[#This Row],[low]]-F453)</f>
        <v>5.3499999999999659</v>
      </c>
      <c r="J454" s="1">
        <f>MAX(testdata4[[#This Row],[H-L]:[|L-pC|]])</f>
        <v>5.3499999999999659</v>
      </c>
      <c r="K454" s="10">
        <f>(K453*20+testdata4[[#This Row],[TR]])/21</f>
        <v>3.0815974118723308</v>
      </c>
      <c r="L454" s="1">
        <f>testdata4[[#This Row],[close]]+Multiplier*testdata4[[#This Row],[ATR]]</f>
        <v>278.93479223561701</v>
      </c>
      <c r="M454" s="1">
        <f>testdata4[[#This Row],[close]]-Multiplier*testdata4[[#This Row],[ATR]]</f>
        <v>260.44520776438299</v>
      </c>
      <c r="N454" s="1">
        <f>IF(OR(testdata4[[#This Row],[UpperE]]&lt;N453,D453&gt;N453),testdata4[[#This Row],[UpperE]],N453)</f>
        <v>278.93479223561701</v>
      </c>
      <c r="O454" s="1">
        <f>IF(OR(testdata4[[#This Row],[LowerE]]&gt;O453,E453&lt;O453),testdata4[[#This Row],[LowerE]],O453)</f>
        <v>264.76524156023225</v>
      </c>
      <c r="P454" s="7">
        <f>IF(S453=N453,testdata4[[#This Row],[Upper]],testdata4[[#This Row],[Lower]])</f>
        <v>278.93479223561701</v>
      </c>
      <c r="Q454" s="7">
        <f>IF(testdata4[[#This Row],[AtrStop]]=testdata4[[#This Row],[Upper]],testdata4[[#This Row],[Upper]],NA())</f>
        <v>278.93479223561701</v>
      </c>
      <c r="R454" s="7" t="e">
        <f>IF(testdata4[[#This Row],[AtrStop]]=testdata4[[#This Row],[Lower]],testdata4[[#This Row],[Lower]],NA())</f>
        <v>#N/A</v>
      </c>
      <c r="S454" s="19">
        <f>IF(testdata4[[#This Row],[low]]&lt;=testdata4[[#This Row],[STpot]],testdata4[[#This Row],[Upper]],testdata4[[#This Row],[Lower]])</f>
        <v>278.93479223561701</v>
      </c>
      <c r="U454" s="2"/>
      <c r="V454" s="7"/>
      <c r="W454" s="7"/>
      <c r="X454" s="19"/>
      <c r="Y454" t="str">
        <f t="shared" si="6"/>
        <v>ERR</v>
      </c>
    </row>
    <row r="455" spans="1:25" x14ac:dyDescent="0.25">
      <c r="A455" s="5">
        <v>453</v>
      </c>
      <c r="B455" s="2">
        <v>43392</v>
      </c>
      <c r="C455" s="1">
        <v>270.39999999999998</v>
      </c>
      <c r="D455" s="1">
        <v>272.52</v>
      </c>
      <c r="E455" s="1">
        <v>268.77999999999997</v>
      </c>
      <c r="F455" s="1">
        <v>269.54000000000002</v>
      </c>
      <c r="G455" s="1">
        <f>testdata4[[#This Row],[high]]-testdata4[[#This Row],[low]]</f>
        <v>3.7400000000000091</v>
      </c>
      <c r="H455" s="1">
        <f>ABS(testdata4[[#This Row],[high]]-F454)</f>
        <v>2.8299999999999841</v>
      </c>
      <c r="I455" s="1">
        <f>ABS(testdata4[[#This Row],[low]]-F454)</f>
        <v>0.91000000000002501</v>
      </c>
      <c r="J455" s="1">
        <f>MAX(testdata4[[#This Row],[H-L]:[|L-pC|]])</f>
        <v>3.7400000000000091</v>
      </c>
      <c r="K455" s="10">
        <f>(K454*20+testdata4[[#This Row],[TR]])/21</f>
        <v>3.1129499160688865</v>
      </c>
      <c r="L455" s="1">
        <f>testdata4[[#This Row],[close]]+Multiplier*testdata4[[#This Row],[ATR]]</f>
        <v>278.87884974820668</v>
      </c>
      <c r="M455" s="1">
        <f>testdata4[[#This Row],[close]]-Multiplier*testdata4[[#This Row],[ATR]]</f>
        <v>260.20115025179336</v>
      </c>
      <c r="N455" s="1">
        <f>IF(OR(testdata4[[#This Row],[UpperE]]&lt;N454,D454&gt;N454),testdata4[[#This Row],[UpperE]],N454)</f>
        <v>278.87884974820668</v>
      </c>
      <c r="O455" s="1">
        <f>IF(OR(testdata4[[#This Row],[LowerE]]&gt;O454,E454&lt;O454),testdata4[[#This Row],[LowerE]],O454)</f>
        <v>264.76524156023225</v>
      </c>
      <c r="P455" s="7">
        <f>IF(S454=N454,testdata4[[#This Row],[Upper]],testdata4[[#This Row],[Lower]])</f>
        <v>278.87884974820668</v>
      </c>
      <c r="Q455" s="7">
        <f>IF(testdata4[[#This Row],[AtrStop]]=testdata4[[#This Row],[Upper]],testdata4[[#This Row],[Upper]],NA())</f>
        <v>278.87884974820668</v>
      </c>
      <c r="R455" s="7" t="e">
        <f>IF(testdata4[[#This Row],[AtrStop]]=testdata4[[#This Row],[Lower]],testdata4[[#This Row],[Lower]],NA())</f>
        <v>#N/A</v>
      </c>
      <c r="S455" s="19">
        <f>IF(testdata4[[#This Row],[low]]&lt;=testdata4[[#This Row],[STpot]],testdata4[[#This Row],[Upper]],testdata4[[#This Row],[Lower]])</f>
        <v>278.87884974820668</v>
      </c>
      <c r="U455" s="2"/>
      <c r="V455" s="7"/>
      <c r="W455" s="7"/>
      <c r="X455" s="19"/>
      <c r="Y455" t="str">
        <f t="shared" si="6"/>
        <v>ERR</v>
      </c>
    </row>
    <row r="456" spans="1:25" x14ac:dyDescent="0.25">
      <c r="A456" s="5">
        <v>454</v>
      </c>
      <c r="B456" s="2">
        <v>43395</v>
      </c>
      <c r="C456" s="1">
        <v>270.27</v>
      </c>
      <c r="D456" s="1">
        <v>270.63</v>
      </c>
      <c r="E456" s="1">
        <v>267.75</v>
      </c>
      <c r="F456" s="1">
        <v>268.33</v>
      </c>
      <c r="G456" s="1">
        <f>testdata4[[#This Row],[high]]-testdata4[[#This Row],[low]]</f>
        <v>2.8799999999999955</v>
      </c>
      <c r="H456" s="1">
        <f>ABS(testdata4[[#This Row],[high]]-F455)</f>
        <v>1.089999999999975</v>
      </c>
      <c r="I456" s="1">
        <f>ABS(testdata4[[#This Row],[low]]-F455)</f>
        <v>1.7900000000000205</v>
      </c>
      <c r="J456" s="1">
        <f>MAX(testdata4[[#This Row],[H-L]:[|L-pC|]])</f>
        <v>2.8799999999999955</v>
      </c>
      <c r="K456" s="10">
        <f>(K455*20+testdata4[[#This Row],[TR]])/21</f>
        <v>3.1018570629227491</v>
      </c>
      <c r="L456" s="1">
        <f>testdata4[[#This Row],[close]]+Multiplier*testdata4[[#This Row],[ATR]]</f>
        <v>277.63557118876821</v>
      </c>
      <c r="M456" s="1">
        <f>testdata4[[#This Row],[close]]-Multiplier*testdata4[[#This Row],[ATR]]</f>
        <v>259.02442881123176</v>
      </c>
      <c r="N456" s="1">
        <f>IF(OR(testdata4[[#This Row],[UpperE]]&lt;N455,D455&gt;N455),testdata4[[#This Row],[UpperE]],N455)</f>
        <v>277.63557118876821</v>
      </c>
      <c r="O456" s="1">
        <f>IF(OR(testdata4[[#This Row],[LowerE]]&gt;O455,E455&lt;O455),testdata4[[#This Row],[LowerE]],O455)</f>
        <v>264.76524156023225</v>
      </c>
      <c r="P456" s="7">
        <f>IF(S455=N455,testdata4[[#This Row],[Upper]],testdata4[[#This Row],[Lower]])</f>
        <v>277.63557118876821</v>
      </c>
      <c r="Q456" s="7">
        <f>IF(testdata4[[#This Row],[AtrStop]]=testdata4[[#This Row],[Upper]],testdata4[[#This Row],[Upper]],NA())</f>
        <v>277.63557118876821</v>
      </c>
      <c r="R456" s="7" t="e">
        <f>IF(testdata4[[#This Row],[AtrStop]]=testdata4[[#This Row],[Lower]],testdata4[[#This Row],[Lower]],NA())</f>
        <v>#N/A</v>
      </c>
      <c r="S456" s="19">
        <f>IF(testdata4[[#This Row],[low]]&lt;=testdata4[[#This Row],[STpot]],testdata4[[#This Row],[Upper]],testdata4[[#This Row],[Lower]])</f>
        <v>277.63557118876821</v>
      </c>
      <c r="U456" s="2"/>
      <c r="V456" s="7"/>
      <c r="W456" s="7"/>
      <c r="X456" s="19"/>
      <c r="Y456" t="str">
        <f t="shared" si="6"/>
        <v>ERR</v>
      </c>
    </row>
    <row r="457" spans="1:25" x14ac:dyDescent="0.25">
      <c r="A457" s="5">
        <v>455</v>
      </c>
      <c r="B457" s="2">
        <v>43396</v>
      </c>
      <c r="C457" s="1">
        <v>264.37</v>
      </c>
      <c r="D457" s="1">
        <v>268.2</v>
      </c>
      <c r="E457" s="1">
        <v>262.08999999999997</v>
      </c>
      <c r="F457" s="1">
        <v>266.97000000000003</v>
      </c>
      <c r="G457" s="1">
        <f>testdata4[[#This Row],[high]]-testdata4[[#This Row],[low]]</f>
        <v>6.1100000000000136</v>
      </c>
      <c r="H457" s="1">
        <f>ABS(testdata4[[#This Row],[high]]-F456)</f>
        <v>0.12999999999999545</v>
      </c>
      <c r="I457" s="1">
        <f>ABS(testdata4[[#This Row],[low]]-F456)</f>
        <v>6.2400000000000091</v>
      </c>
      <c r="J457" s="1">
        <f>MAX(testdata4[[#This Row],[H-L]:[|L-pC|]])</f>
        <v>6.2400000000000091</v>
      </c>
      <c r="K457" s="10">
        <f>(K456*20+testdata4[[#This Row],[TR]])/21</f>
        <v>3.2512924408788089</v>
      </c>
      <c r="L457" s="1">
        <f>testdata4[[#This Row],[close]]+Multiplier*testdata4[[#This Row],[ATR]]</f>
        <v>276.72387732263644</v>
      </c>
      <c r="M457" s="1">
        <f>testdata4[[#This Row],[close]]-Multiplier*testdata4[[#This Row],[ATR]]</f>
        <v>257.21612267736361</v>
      </c>
      <c r="N457" s="1">
        <f>IF(OR(testdata4[[#This Row],[UpperE]]&lt;N456,D456&gt;N456),testdata4[[#This Row],[UpperE]],N456)</f>
        <v>276.72387732263644</v>
      </c>
      <c r="O457" s="1">
        <f>IF(OR(testdata4[[#This Row],[LowerE]]&gt;O456,E456&lt;O456),testdata4[[#This Row],[LowerE]],O456)</f>
        <v>264.76524156023225</v>
      </c>
      <c r="P457" s="7">
        <f>IF(S456=N456,testdata4[[#This Row],[Upper]],testdata4[[#This Row],[Lower]])</f>
        <v>276.72387732263644</v>
      </c>
      <c r="Q457" s="7">
        <f>IF(testdata4[[#This Row],[AtrStop]]=testdata4[[#This Row],[Upper]],testdata4[[#This Row],[Upper]],NA())</f>
        <v>276.72387732263644</v>
      </c>
      <c r="R457" s="7" t="e">
        <f>IF(testdata4[[#This Row],[AtrStop]]=testdata4[[#This Row],[Lower]],testdata4[[#This Row],[Lower]],NA())</f>
        <v>#N/A</v>
      </c>
      <c r="S457" s="19">
        <f>IF(testdata4[[#This Row],[low]]&lt;=testdata4[[#This Row],[STpot]],testdata4[[#This Row],[Upper]],testdata4[[#This Row],[Lower]])</f>
        <v>276.72387732263644</v>
      </c>
      <c r="U457" s="2"/>
      <c r="V457" s="7"/>
      <c r="W457" s="7"/>
      <c r="X457" s="19"/>
      <c r="Y457" t="str">
        <f t="shared" si="6"/>
        <v>ERR</v>
      </c>
    </row>
    <row r="458" spans="1:25" x14ac:dyDescent="0.25">
      <c r="A458" s="5">
        <v>456</v>
      </c>
      <c r="B458" s="2">
        <v>43397</v>
      </c>
      <c r="C458" s="1">
        <v>266.69</v>
      </c>
      <c r="D458" s="1">
        <v>267.11</v>
      </c>
      <c r="E458" s="1">
        <v>258.27</v>
      </c>
      <c r="F458" s="1">
        <v>258.88</v>
      </c>
      <c r="G458" s="1">
        <f>testdata4[[#This Row],[high]]-testdata4[[#This Row],[low]]</f>
        <v>8.8400000000000318</v>
      </c>
      <c r="H458" s="1">
        <f>ABS(testdata4[[#This Row],[high]]-F457)</f>
        <v>0.13999999999998636</v>
      </c>
      <c r="I458" s="1">
        <f>ABS(testdata4[[#This Row],[low]]-F457)</f>
        <v>8.7000000000000455</v>
      </c>
      <c r="J458" s="1">
        <f>MAX(testdata4[[#This Row],[H-L]:[|L-pC|]])</f>
        <v>8.8400000000000318</v>
      </c>
      <c r="K458" s="10">
        <f>(K457*20+testdata4[[#This Row],[TR]])/21</f>
        <v>3.5174213722655336</v>
      </c>
      <c r="L458" s="1">
        <f>testdata4[[#This Row],[close]]+Multiplier*testdata4[[#This Row],[ATR]]</f>
        <v>269.4322641167966</v>
      </c>
      <c r="M458" s="1">
        <f>testdata4[[#This Row],[close]]-Multiplier*testdata4[[#This Row],[ATR]]</f>
        <v>248.32773588320339</v>
      </c>
      <c r="N458" s="1">
        <f>IF(OR(testdata4[[#This Row],[UpperE]]&lt;N457,D457&gt;N457),testdata4[[#This Row],[UpperE]],N457)</f>
        <v>269.4322641167966</v>
      </c>
      <c r="O458" s="1">
        <f>IF(OR(testdata4[[#This Row],[LowerE]]&gt;O457,E457&lt;O457),testdata4[[#This Row],[LowerE]],O457)</f>
        <v>248.32773588320339</v>
      </c>
      <c r="P458" s="7">
        <f>IF(S457=N457,testdata4[[#This Row],[Upper]],testdata4[[#This Row],[Lower]])</f>
        <v>269.4322641167966</v>
      </c>
      <c r="Q458" s="7">
        <f>IF(testdata4[[#This Row],[AtrStop]]=testdata4[[#This Row],[Upper]],testdata4[[#This Row],[Upper]],NA())</f>
        <v>269.4322641167966</v>
      </c>
      <c r="R458" s="7" t="e">
        <f>IF(testdata4[[#This Row],[AtrStop]]=testdata4[[#This Row],[Lower]],testdata4[[#This Row],[Lower]],NA())</f>
        <v>#N/A</v>
      </c>
      <c r="S458" s="19">
        <f>IF(testdata4[[#This Row],[low]]&lt;=testdata4[[#This Row],[STpot]],testdata4[[#This Row],[Upper]],testdata4[[#This Row],[Lower]])</f>
        <v>269.4322641167966</v>
      </c>
      <c r="U458" s="2"/>
      <c r="V458" s="7"/>
      <c r="W458" s="7"/>
      <c r="X458" s="19"/>
      <c r="Y458" t="str">
        <f t="shared" si="6"/>
        <v>ERR</v>
      </c>
    </row>
    <row r="459" spans="1:25" x14ac:dyDescent="0.25">
      <c r="A459" s="5">
        <v>457</v>
      </c>
      <c r="B459" s="2">
        <v>43398</v>
      </c>
      <c r="C459" s="1">
        <v>260.89</v>
      </c>
      <c r="D459" s="1">
        <v>265.20999999999998</v>
      </c>
      <c r="E459" s="1">
        <v>259.77</v>
      </c>
      <c r="F459" s="1">
        <v>263.52</v>
      </c>
      <c r="G459" s="1">
        <f>testdata4[[#This Row],[high]]-testdata4[[#This Row],[low]]</f>
        <v>5.4399999999999977</v>
      </c>
      <c r="H459" s="1">
        <f>ABS(testdata4[[#This Row],[high]]-F458)</f>
        <v>6.3299999999999841</v>
      </c>
      <c r="I459" s="1">
        <f>ABS(testdata4[[#This Row],[low]]-F458)</f>
        <v>0.88999999999998636</v>
      </c>
      <c r="J459" s="1">
        <f>MAX(testdata4[[#This Row],[H-L]:[|L-pC|]])</f>
        <v>6.3299999999999841</v>
      </c>
      <c r="K459" s="10">
        <f>(K458*20+testdata4[[#This Row],[TR]])/21</f>
        <v>3.6513536878719361</v>
      </c>
      <c r="L459" s="1">
        <f>testdata4[[#This Row],[close]]+Multiplier*testdata4[[#This Row],[ATR]]</f>
        <v>274.47406106361581</v>
      </c>
      <c r="M459" s="1">
        <f>testdata4[[#This Row],[close]]-Multiplier*testdata4[[#This Row],[ATR]]</f>
        <v>252.56593893638419</v>
      </c>
      <c r="N459" s="1">
        <f>IF(OR(testdata4[[#This Row],[UpperE]]&lt;N458,D458&gt;N458),testdata4[[#This Row],[UpperE]],N458)</f>
        <v>269.4322641167966</v>
      </c>
      <c r="O459" s="1">
        <f>IF(OR(testdata4[[#This Row],[LowerE]]&gt;O458,E458&lt;O458),testdata4[[#This Row],[LowerE]],O458)</f>
        <v>252.56593893638419</v>
      </c>
      <c r="P459" s="7">
        <f>IF(S458=N458,testdata4[[#This Row],[Upper]],testdata4[[#This Row],[Lower]])</f>
        <v>269.4322641167966</v>
      </c>
      <c r="Q459" s="7">
        <f>IF(testdata4[[#This Row],[AtrStop]]=testdata4[[#This Row],[Upper]],testdata4[[#This Row],[Upper]],NA())</f>
        <v>269.4322641167966</v>
      </c>
      <c r="R459" s="7" t="e">
        <f>IF(testdata4[[#This Row],[AtrStop]]=testdata4[[#This Row],[Lower]],testdata4[[#This Row],[Lower]],NA())</f>
        <v>#N/A</v>
      </c>
      <c r="S459" s="19">
        <f>IF(testdata4[[#This Row],[low]]&lt;=testdata4[[#This Row],[STpot]],testdata4[[#This Row],[Upper]],testdata4[[#This Row],[Lower]])</f>
        <v>269.4322641167966</v>
      </c>
      <c r="U459" s="2"/>
      <c r="V459" s="7"/>
      <c r="W459" s="7"/>
      <c r="X459" s="19"/>
      <c r="Y459" t="str">
        <f t="shared" si="6"/>
        <v>ERR</v>
      </c>
    </row>
    <row r="460" spans="1:25" x14ac:dyDescent="0.25">
      <c r="A460" s="5">
        <v>458</v>
      </c>
      <c r="B460" s="2">
        <v>43399</v>
      </c>
      <c r="C460" s="1">
        <v>259.45999999999998</v>
      </c>
      <c r="D460" s="1">
        <v>264.42</v>
      </c>
      <c r="E460" s="1">
        <v>255.92</v>
      </c>
      <c r="F460" s="1">
        <v>258.89</v>
      </c>
      <c r="G460" s="1">
        <f>testdata4[[#This Row],[high]]-testdata4[[#This Row],[low]]</f>
        <v>8.5000000000000284</v>
      </c>
      <c r="H460" s="1">
        <f>ABS(testdata4[[#This Row],[high]]-F459)</f>
        <v>0.90000000000003411</v>
      </c>
      <c r="I460" s="1">
        <f>ABS(testdata4[[#This Row],[low]]-F459)</f>
        <v>7.5999999999999943</v>
      </c>
      <c r="J460" s="1">
        <f>MAX(testdata4[[#This Row],[H-L]:[|L-pC|]])</f>
        <v>8.5000000000000284</v>
      </c>
      <c r="K460" s="10">
        <f>(K459*20+testdata4[[#This Row],[TR]])/21</f>
        <v>3.8822416074970838</v>
      </c>
      <c r="L460" s="1">
        <f>testdata4[[#This Row],[close]]+Multiplier*testdata4[[#This Row],[ATR]]</f>
        <v>270.53672482249124</v>
      </c>
      <c r="M460" s="1">
        <f>testdata4[[#This Row],[close]]-Multiplier*testdata4[[#This Row],[ATR]]</f>
        <v>247.24327517750874</v>
      </c>
      <c r="N460" s="1">
        <f>IF(OR(testdata4[[#This Row],[UpperE]]&lt;N459,D459&gt;N459),testdata4[[#This Row],[UpperE]],N459)</f>
        <v>269.4322641167966</v>
      </c>
      <c r="O460" s="1">
        <f>IF(OR(testdata4[[#This Row],[LowerE]]&gt;O459,E459&lt;O459),testdata4[[#This Row],[LowerE]],O459)</f>
        <v>252.56593893638419</v>
      </c>
      <c r="P460" s="7">
        <f>IF(S459=N459,testdata4[[#This Row],[Upper]],testdata4[[#This Row],[Lower]])</f>
        <v>269.4322641167966</v>
      </c>
      <c r="Q460" s="7">
        <f>IF(testdata4[[#This Row],[AtrStop]]=testdata4[[#This Row],[Upper]],testdata4[[#This Row],[Upper]],NA())</f>
        <v>269.4322641167966</v>
      </c>
      <c r="R460" s="7" t="e">
        <f>IF(testdata4[[#This Row],[AtrStop]]=testdata4[[#This Row],[Lower]],testdata4[[#This Row],[Lower]],NA())</f>
        <v>#N/A</v>
      </c>
      <c r="S460" s="19">
        <f>IF(testdata4[[#This Row],[low]]&lt;=testdata4[[#This Row],[STpot]],testdata4[[#This Row],[Upper]],testdata4[[#This Row],[Lower]])</f>
        <v>269.4322641167966</v>
      </c>
      <c r="U460" s="2"/>
      <c r="V460" s="7"/>
      <c r="W460" s="7"/>
      <c r="X460" s="19"/>
      <c r="Y460" t="str">
        <f t="shared" si="6"/>
        <v>ERR</v>
      </c>
    </row>
    <row r="461" spans="1:25" x14ac:dyDescent="0.25">
      <c r="A461" s="5">
        <v>459</v>
      </c>
      <c r="B461" s="2">
        <v>43402</v>
      </c>
      <c r="C461" s="1">
        <v>262.27</v>
      </c>
      <c r="D461" s="1">
        <v>263.69</v>
      </c>
      <c r="E461" s="1">
        <v>253.54</v>
      </c>
      <c r="F461" s="1">
        <v>257.45</v>
      </c>
      <c r="G461" s="1">
        <f>testdata4[[#This Row],[high]]-testdata4[[#This Row],[low]]</f>
        <v>10.150000000000006</v>
      </c>
      <c r="H461" s="1">
        <f>ABS(testdata4[[#This Row],[high]]-F460)</f>
        <v>4.8000000000000114</v>
      </c>
      <c r="I461" s="1">
        <f>ABS(testdata4[[#This Row],[low]]-F460)</f>
        <v>5.3499999999999943</v>
      </c>
      <c r="J461" s="1">
        <f>MAX(testdata4[[#This Row],[H-L]:[|L-pC|]])</f>
        <v>10.150000000000006</v>
      </c>
      <c r="K461" s="10">
        <f>(K460*20+testdata4[[#This Row],[TR]])/21</f>
        <v>4.1807062928543655</v>
      </c>
      <c r="L461" s="1">
        <f>testdata4[[#This Row],[close]]+Multiplier*testdata4[[#This Row],[ATR]]</f>
        <v>269.99211887856308</v>
      </c>
      <c r="M461" s="1">
        <f>testdata4[[#This Row],[close]]-Multiplier*testdata4[[#This Row],[ATR]]</f>
        <v>244.9078811214369</v>
      </c>
      <c r="N461" s="1">
        <f>IF(OR(testdata4[[#This Row],[UpperE]]&lt;N460,D460&gt;N460),testdata4[[#This Row],[UpperE]],N460)</f>
        <v>269.4322641167966</v>
      </c>
      <c r="O461" s="1">
        <f>IF(OR(testdata4[[#This Row],[LowerE]]&gt;O460,E460&lt;O460),testdata4[[#This Row],[LowerE]],O460)</f>
        <v>252.56593893638419</v>
      </c>
      <c r="P461" s="7">
        <f>IF(S460=N460,testdata4[[#This Row],[Upper]],testdata4[[#This Row],[Lower]])</f>
        <v>269.4322641167966</v>
      </c>
      <c r="Q461" s="7">
        <f>IF(testdata4[[#This Row],[AtrStop]]=testdata4[[#This Row],[Upper]],testdata4[[#This Row],[Upper]],NA())</f>
        <v>269.4322641167966</v>
      </c>
      <c r="R461" s="7" t="e">
        <f>IF(testdata4[[#This Row],[AtrStop]]=testdata4[[#This Row],[Lower]],testdata4[[#This Row],[Lower]],NA())</f>
        <v>#N/A</v>
      </c>
      <c r="S461" s="19">
        <f>IF(testdata4[[#This Row],[low]]&lt;=testdata4[[#This Row],[STpot]],testdata4[[#This Row],[Upper]],testdata4[[#This Row],[Lower]])</f>
        <v>269.4322641167966</v>
      </c>
      <c r="U461" s="2"/>
      <c r="V461" s="7"/>
      <c r="W461" s="7"/>
      <c r="X461" s="19"/>
      <c r="Y461" t="str">
        <f t="shared" si="6"/>
        <v>ERR</v>
      </c>
    </row>
    <row r="462" spans="1:25" x14ac:dyDescent="0.25">
      <c r="A462" s="5">
        <v>460</v>
      </c>
      <c r="B462" s="2">
        <v>43403</v>
      </c>
      <c r="C462" s="1">
        <v>257.27</v>
      </c>
      <c r="D462" s="1">
        <v>261.61</v>
      </c>
      <c r="E462" s="1">
        <v>256.73</v>
      </c>
      <c r="F462" s="1">
        <v>261.27</v>
      </c>
      <c r="G462" s="1">
        <f>testdata4[[#This Row],[high]]-testdata4[[#This Row],[low]]</f>
        <v>4.8799999999999955</v>
      </c>
      <c r="H462" s="1">
        <f>ABS(testdata4[[#This Row],[high]]-F461)</f>
        <v>4.160000000000025</v>
      </c>
      <c r="I462" s="1">
        <f>ABS(testdata4[[#This Row],[low]]-F461)</f>
        <v>0.71999999999997044</v>
      </c>
      <c r="J462" s="1">
        <f>MAX(testdata4[[#This Row],[H-L]:[|L-pC|]])</f>
        <v>4.8799999999999955</v>
      </c>
      <c r="K462" s="10">
        <f>(K461*20+testdata4[[#This Row],[TR]])/21</f>
        <v>4.2140059931946343</v>
      </c>
      <c r="L462" s="1">
        <f>testdata4[[#This Row],[close]]+Multiplier*testdata4[[#This Row],[ATR]]</f>
        <v>273.91201797958388</v>
      </c>
      <c r="M462" s="1">
        <f>testdata4[[#This Row],[close]]-Multiplier*testdata4[[#This Row],[ATR]]</f>
        <v>248.62798202041608</v>
      </c>
      <c r="N462" s="1">
        <f>IF(OR(testdata4[[#This Row],[UpperE]]&lt;N461,D461&gt;N461),testdata4[[#This Row],[UpperE]],N461)</f>
        <v>269.4322641167966</v>
      </c>
      <c r="O462" s="1">
        <f>IF(OR(testdata4[[#This Row],[LowerE]]&gt;O461,E461&lt;O461),testdata4[[#This Row],[LowerE]],O461)</f>
        <v>252.56593893638419</v>
      </c>
      <c r="P462" s="7">
        <f>IF(S461=N461,testdata4[[#This Row],[Upper]],testdata4[[#This Row],[Lower]])</f>
        <v>269.4322641167966</v>
      </c>
      <c r="Q462" s="7">
        <f>IF(testdata4[[#This Row],[AtrStop]]=testdata4[[#This Row],[Upper]],testdata4[[#This Row],[Upper]],NA())</f>
        <v>269.4322641167966</v>
      </c>
      <c r="R462" s="7" t="e">
        <f>IF(testdata4[[#This Row],[AtrStop]]=testdata4[[#This Row],[Lower]],testdata4[[#This Row],[Lower]],NA())</f>
        <v>#N/A</v>
      </c>
      <c r="S462" s="19">
        <f>IF(testdata4[[#This Row],[low]]&lt;=testdata4[[#This Row],[STpot]],testdata4[[#This Row],[Upper]],testdata4[[#This Row],[Lower]])</f>
        <v>269.4322641167966</v>
      </c>
      <c r="U462" s="2"/>
      <c r="V462" s="7"/>
      <c r="W462" s="7"/>
      <c r="X462" s="19"/>
      <c r="Y462" t="str">
        <f t="shared" si="6"/>
        <v>ERR</v>
      </c>
    </row>
    <row r="463" spans="1:25" x14ac:dyDescent="0.25">
      <c r="A463" s="5">
        <v>461</v>
      </c>
      <c r="B463" s="2">
        <v>43404</v>
      </c>
      <c r="C463" s="1">
        <v>264.08</v>
      </c>
      <c r="D463" s="1">
        <v>266.60000000000002</v>
      </c>
      <c r="E463" s="1">
        <v>263.56</v>
      </c>
      <c r="F463" s="1">
        <v>264.06</v>
      </c>
      <c r="G463" s="1">
        <f>testdata4[[#This Row],[high]]-testdata4[[#This Row],[low]]</f>
        <v>3.0400000000000205</v>
      </c>
      <c r="H463" s="1">
        <f>ABS(testdata4[[#This Row],[high]]-F462)</f>
        <v>5.3300000000000409</v>
      </c>
      <c r="I463" s="1">
        <f>ABS(testdata4[[#This Row],[low]]-F462)</f>
        <v>2.2900000000000205</v>
      </c>
      <c r="J463" s="1">
        <f>MAX(testdata4[[#This Row],[H-L]:[|L-pC|]])</f>
        <v>5.3300000000000409</v>
      </c>
      <c r="K463" s="10">
        <f>(K462*20+testdata4[[#This Row],[TR]])/21</f>
        <v>4.2671485649472727</v>
      </c>
      <c r="L463" s="1">
        <f>testdata4[[#This Row],[close]]+Multiplier*testdata4[[#This Row],[ATR]]</f>
        <v>276.86144569484179</v>
      </c>
      <c r="M463" s="1">
        <f>testdata4[[#This Row],[close]]-Multiplier*testdata4[[#This Row],[ATR]]</f>
        <v>251.25855430515819</v>
      </c>
      <c r="N463" s="1">
        <f>IF(OR(testdata4[[#This Row],[UpperE]]&lt;N462,D462&gt;N462),testdata4[[#This Row],[UpperE]],N462)</f>
        <v>269.4322641167966</v>
      </c>
      <c r="O463" s="1">
        <f>IF(OR(testdata4[[#This Row],[LowerE]]&gt;O462,E462&lt;O462),testdata4[[#This Row],[LowerE]],O462)</f>
        <v>252.56593893638419</v>
      </c>
      <c r="P463" s="7">
        <f>IF(S462=N462,testdata4[[#This Row],[Upper]],testdata4[[#This Row],[Lower]])</f>
        <v>269.4322641167966</v>
      </c>
      <c r="Q463" s="7">
        <f>IF(testdata4[[#This Row],[AtrStop]]=testdata4[[#This Row],[Upper]],testdata4[[#This Row],[Upper]],NA())</f>
        <v>269.4322641167966</v>
      </c>
      <c r="R463" s="7" t="e">
        <f>IF(testdata4[[#This Row],[AtrStop]]=testdata4[[#This Row],[Lower]],testdata4[[#This Row],[Lower]],NA())</f>
        <v>#N/A</v>
      </c>
      <c r="S463" s="19">
        <f>IF(testdata4[[#This Row],[low]]&lt;=testdata4[[#This Row],[STpot]],testdata4[[#This Row],[Upper]],testdata4[[#This Row],[Lower]])</f>
        <v>269.4322641167966</v>
      </c>
      <c r="U463" s="2"/>
      <c r="V463" s="7"/>
      <c r="W463" s="7"/>
      <c r="X463" s="19"/>
      <c r="Y463" t="str">
        <f t="shared" si="6"/>
        <v>ERR</v>
      </c>
    </row>
    <row r="464" spans="1:25" x14ac:dyDescent="0.25">
      <c r="A464" s="5">
        <v>462</v>
      </c>
      <c r="B464" s="2">
        <v>43405</v>
      </c>
      <c r="C464" s="1">
        <v>265.01</v>
      </c>
      <c r="D464" s="1">
        <v>267.08</v>
      </c>
      <c r="E464" s="1">
        <v>263.81</v>
      </c>
      <c r="F464" s="1">
        <v>266.87</v>
      </c>
      <c r="G464" s="1">
        <f>testdata4[[#This Row],[high]]-testdata4[[#This Row],[low]]</f>
        <v>3.2699999999999818</v>
      </c>
      <c r="H464" s="1">
        <f>ABS(testdata4[[#This Row],[high]]-F463)</f>
        <v>3.0199999999999818</v>
      </c>
      <c r="I464" s="1">
        <f>ABS(testdata4[[#This Row],[low]]-F463)</f>
        <v>0.25</v>
      </c>
      <c r="J464" s="1">
        <f>MAX(testdata4[[#This Row],[H-L]:[|L-pC|]])</f>
        <v>3.2699999999999818</v>
      </c>
      <c r="K464" s="10">
        <f>(K463*20+testdata4[[#This Row],[TR]])/21</f>
        <v>4.2196652999497832</v>
      </c>
      <c r="L464" s="1">
        <f>testdata4[[#This Row],[close]]+Multiplier*testdata4[[#This Row],[ATR]]</f>
        <v>279.52899589984935</v>
      </c>
      <c r="M464" s="1">
        <f>testdata4[[#This Row],[close]]-Multiplier*testdata4[[#This Row],[ATR]]</f>
        <v>254.21100410015066</v>
      </c>
      <c r="N464" s="1">
        <f>IF(OR(testdata4[[#This Row],[UpperE]]&lt;N463,D463&gt;N463),testdata4[[#This Row],[UpperE]],N463)</f>
        <v>269.4322641167966</v>
      </c>
      <c r="O464" s="1">
        <f>IF(OR(testdata4[[#This Row],[LowerE]]&gt;O463,E463&lt;O463),testdata4[[#This Row],[LowerE]],O463)</f>
        <v>254.21100410015066</v>
      </c>
      <c r="P464" s="7">
        <f>IF(S463=N463,testdata4[[#This Row],[Upper]],testdata4[[#This Row],[Lower]])</f>
        <v>269.4322641167966</v>
      </c>
      <c r="Q464" s="7">
        <f>IF(testdata4[[#This Row],[AtrStop]]=testdata4[[#This Row],[Upper]],testdata4[[#This Row],[Upper]],NA())</f>
        <v>269.4322641167966</v>
      </c>
      <c r="R464" s="7" t="e">
        <f>IF(testdata4[[#This Row],[AtrStop]]=testdata4[[#This Row],[Lower]],testdata4[[#This Row],[Lower]],NA())</f>
        <v>#N/A</v>
      </c>
      <c r="S464" s="19">
        <f>IF(testdata4[[#This Row],[low]]&lt;=testdata4[[#This Row],[STpot]],testdata4[[#This Row],[Upper]],testdata4[[#This Row],[Lower]])</f>
        <v>269.4322641167966</v>
      </c>
      <c r="U464" s="2"/>
      <c r="V464" s="7"/>
      <c r="W464" s="7"/>
      <c r="X464" s="19"/>
      <c r="Y464" t="str">
        <f t="shared" ref="Y464:Y503" si="7">IF(ROUND(X464,8)&lt;&gt;ROUND(S464,8),"ERR","")</f>
        <v>ERR</v>
      </c>
    </row>
    <row r="465" spans="1:25" x14ac:dyDescent="0.25">
      <c r="A465" s="5">
        <v>463</v>
      </c>
      <c r="B465" s="2">
        <v>43406</v>
      </c>
      <c r="C465" s="1">
        <v>268.08</v>
      </c>
      <c r="D465" s="1">
        <v>268.55</v>
      </c>
      <c r="E465" s="1">
        <v>263.04000000000002</v>
      </c>
      <c r="F465" s="1">
        <v>265.29000000000002</v>
      </c>
      <c r="G465" s="1">
        <f>testdata4[[#This Row],[high]]-testdata4[[#This Row],[low]]</f>
        <v>5.5099999999999909</v>
      </c>
      <c r="H465" s="1">
        <f>ABS(testdata4[[#This Row],[high]]-F464)</f>
        <v>1.6800000000000068</v>
      </c>
      <c r="I465" s="1">
        <f>ABS(testdata4[[#This Row],[low]]-F464)</f>
        <v>3.8299999999999841</v>
      </c>
      <c r="J465" s="1">
        <f>MAX(testdata4[[#This Row],[H-L]:[|L-pC|]])</f>
        <v>5.5099999999999909</v>
      </c>
      <c r="K465" s="10">
        <f>(K464*20+testdata4[[#This Row],[TR]])/21</f>
        <v>4.281109809475983</v>
      </c>
      <c r="L465" s="1">
        <f>testdata4[[#This Row],[close]]+Multiplier*testdata4[[#This Row],[ATR]]</f>
        <v>278.13332942842794</v>
      </c>
      <c r="M465" s="1">
        <f>testdata4[[#This Row],[close]]-Multiplier*testdata4[[#This Row],[ATR]]</f>
        <v>252.44667057157207</v>
      </c>
      <c r="N465" s="1">
        <f>IF(OR(testdata4[[#This Row],[UpperE]]&lt;N464,D464&gt;N464),testdata4[[#This Row],[UpperE]],N464)</f>
        <v>269.4322641167966</v>
      </c>
      <c r="O465" s="1">
        <f>IF(OR(testdata4[[#This Row],[LowerE]]&gt;O464,E464&lt;O464),testdata4[[#This Row],[LowerE]],O464)</f>
        <v>254.21100410015066</v>
      </c>
      <c r="P465" s="7">
        <f>IF(S464=N464,testdata4[[#This Row],[Upper]],testdata4[[#This Row],[Lower]])</f>
        <v>269.4322641167966</v>
      </c>
      <c r="Q465" s="7">
        <f>IF(testdata4[[#This Row],[AtrStop]]=testdata4[[#This Row],[Upper]],testdata4[[#This Row],[Upper]],NA())</f>
        <v>269.4322641167966</v>
      </c>
      <c r="R465" s="7" t="e">
        <f>IF(testdata4[[#This Row],[AtrStop]]=testdata4[[#This Row],[Lower]],testdata4[[#This Row],[Lower]],NA())</f>
        <v>#N/A</v>
      </c>
      <c r="S465" s="19">
        <f>IF(testdata4[[#This Row],[low]]&lt;=testdata4[[#This Row],[STpot]],testdata4[[#This Row],[Upper]],testdata4[[#This Row],[Lower]])</f>
        <v>269.4322641167966</v>
      </c>
      <c r="U465" s="2"/>
      <c r="V465" s="7"/>
      <c r="W465" s="7"/>
      <c r="X465" s="19"/>
      <c r="Y465" t="str">
        <f t="shared" si="7"/>
        <v>ERR</v>
      </c>
    </row>
    <row r="466" spans="1:25" x14ac:dyDescent="0.25">
      <c r="A466" s="5">
        <v>464</v>
      </c>
      <c r="B466" s="2">
        <v>43409</v>
      </c>
      <c r="C466" s="1">
        <v>265.82</v>
      </c>
      <c r="D466" s="1">
        <v>267.36</v>
      </c>
      <c r="E466" s="1">
        <v>264.76</v>
      </c>
      <c r="F466" s="1">
        <v>266.75</v>
      </c>
      <c r="G466" s="1">
        <f>testdata4[[#This Row],[high]]-testdata4[[#This Row],[low]]</f>
        <v>2.6000000000000227</v>
      </c>
      <c r="H466" s="1">
        <f>ABS(testdata4[[#This Row],[high]]-F465)</f>
        <v>2.0699999999999932</v>
      </c>
      <c r="I466" s="1">
        <f>ABS(testdata4[[#This Row],[low]]-F465)</f>
        <v>0.53000000000002956</v>
      </c>
      <c r="J466" s="1">
        <f>MAX(testdata4[[#This Row],[H-L]:[|L-pC|]])</f>
        <v>2.6000000000000227</v>
      </c>
      <c r="K466" s="10">
        <f>(K465*20+testdata4[[#This Row],[TR]])/21</f>
        <v>4.2010569614056994</v>
      </c>
      <c r="L466" s="1">
        <f>testdata4[[#This Row],[close]]+Multiplier*testdata4[[#This Row],[ATR]]</f>
        <v>279.35317088421709</v>
      </c>
      <c r="M466" s="1">
        <f>testdata4[[#This Row],[close]]-Multiplier*testdata4[[#This Row],[ATR]]</f>
        <v>254.14682911578291</v>
      </c>
      <c r="N466" s="1">
        <f>IF(OR(testdata4[[#This Row],[UpperE]]&lt;N465,D465&gt;N465),testdata4[[#This Row],[UpperE]],N465)</f>
        <v>269.4322641167966</v>
      </c>
      <c r="O466" s="1">
        <f>IF(OR(testdata4[[#This Row],[LowerE]]&gt;O465,E465&lt;O465),testdata4[[#This Row],[LowerE]],O465)</f>
        <v>254.21100410015066</v>
      </c>
      <c r="P466" s="7">
        <f>IF(S465=N465,testdata4[[#This Row],[Upper]],testdata4[[#This Row],[Lower]])</f>
        <v>269.4322641167966</v>
      </c>
      <c r="Q466" s="7">
        <f>IF(testdata4[[#This Row],[AtrStop]]=testdata4[[#This Row],[Upper]],testdata4[[#This Row],[Upper]],NA())</f>
        <v>269.4322641167966</v>
      </c>
      <c r="R466" s="7" t="e">
        <f>IF(testdata4[[#This Row],[AtrStop]]=testdata4[[#This Row],[Lower]],testdata4[[#This Row],[Lower]],NA())</f>
        <v>#N/A</v>
      </c>
      <c r="S466" s="19">
        <f>IF(testdata4[[#This Row],[low]]&lt;=testdata4[[#This Row],[STpot]],testdata4[[#This Row],[Upper]],testdata4[[#This Row],[Lower]])</f>
        <v>269.4322641167966</v>
      </c>
      <c r="U466" s="2"/>
      <c r="V466" s="7"/>
      <c r="W466" s="7"/>
      <c r="X466" s="19"/>
      <c r="Y466" t="str">
        <f t="shared" si="7"/>
        <v>ERR</v>
      </c>
    </row>
    <row r="467" spans="1:25" x14ac:dyDescent="0.25">
      <c r="A467" s="5">
        <v>465</v>
      </c>
      <c r="B467" s="2">
        <v>43410</v>
      </c>
      <c r="C467" s="1">
        <v>266.68</v>
      </c>
      <c r="D467" s="1">
        <v>268.62</v>
      </c>
      <c r="E467" s="1">
        <v>266.62</v>
      </c>
      <c r="F467" s="1">
        <v>268.44</v>
      </c>
      <c r="G467" s="1">
        <f>testdata4[[#This Row],[high]]-testdata4[[#This Row],[low]]</f>
        <v>2</v>
      </c>
      <c r="H467" s="1">
        <f>ABS(testdata4[[#This Row],[high]]-F466)</f>
        <v>1.8700000000000045</v>
      </c>
      <c r="I467" s="1">
        <f>ABS(testdata4[[#This Row],[low]]-F466)</f>
        <v>0.12999999999999545</v>
      </c>
      <c r="J467" s="1">
        <f>MAX(testdata4[[#This Row],[H-L]:[|L-pC|]])</f>
        <v>2</v>
      </c>
      <c r="K467" s="10">
        <f>(K466*20+testdata4[[#This Row],[TR]])/21</f>
        <v>4.096244725148285</v>
      </c>
      <c r="L467" s="1">
        <f>testdata4[[#This Row],[close]]+Multiplier*testdata4[[#This Row],[ATR]]</f>
        <v>280.72873417544486</v>
      </c>
      <c r="M467" s="1">
        <f>testdata4[[#This Row],[close]]-Multiplier*testdata4[[#This Row],[ATR]]</f>
        <v>256.15126582455514</v>
      </c>
      <c r="N467" s="1">
        <f>IF(OR(testdata4[[#This Row],[UpperE]]&lt;N466,D466&gt;N466),testdata4[[#This Row],[UpperE]],N466)</f>
        <v>269.4322641167966</v>
      </c>
      <c r="O467" s="1">
        <f>IF(OR(testdata4[[#This Row],[LowerE]]&gt;O466,E466&lt;O466),testdata4[[#This Row],[LowerE]],O466)</f>
        <v>256.15126582455514</v>
      </c>
      <c r="P467" s="7">
        <f>IF(S466=N466,testdata4[[#This Row],[Upper]],testdata4[[#This Row],[Lower]])</f>
        <v>269.4322641167966</v>
      </c>
      <c r="Q467" s="7">
        <f>IF(testdata4[[#This Row],[AtrStop]]=testdata4[[#This Row],[Upper]],testdata4[[#This Row],[Upper]],NA())</f>
        <v>269.4322641167966</v>
      </c>
      <c r="R467" s="7" t="e">
        <f>IF(testdata4[[#This Row],[AtrStop]]=testdata4[[#This Row],[Lower]],testdata4[[#This Row],[Lower]],NA())</f>
        <v>#N/A</v>
      </c>
      <c r="S467" s="19">
        <f>IF(testdata4[[#This Row],[low]]&lt;=testdata4[[#This Row],[STpot]],testdata4[[#This Row],[Upper]],testdata4[[#This Row],[Lower]])</f>
        <v>269.4322641167966</v>
      </c>
      <c r="U467" s="2"/>
      <c r="V467" s="7"/>
      <c r="W467" s="7"/>
      <c r="X467" s="19"/>
      <c r="Y467" t="str">
        <f t="shared" si="7"/>
        <v>ERR</v>
      </c>
    </row>
    <row r="468" spans="1:25" x14ac:dyDescent="0.25">
      <c r="A468" s="5">
        <v>466</v>
      </c>
      <c r="B468" s="2">
        <v>43411</v>
      </c>
      <c r="C468" s="1">
        <v>270.82</v>
      </c>
      <c r="D468" s="1">
        <v>274.27</v>
      </c>
      <c r="E468" s="1">
        <v>270.35000000000002</v>
      </c>
      <c r="F468" s="1">
        <v>274.19</v>
      </c>
      <c r="G468" s="1">
        <f>testdata4[[#This Row],[high]]-testdata4[[#This Row],[low]]</f>
        <v>3.9199999999999591</v>
      </c>
      <c r="H468" s="1">
        <f>ABS(testdata4[[#This Row],[high]]-F467)</f>
        <v>5.8299999999999841</v>
      </c>
      <c r="I468" s="1">
        <f>ABS(testdata4[[#This Row],[low]]-F467)</f>
        <v>1.910000000000025</v>
      </c>
      <c r="J468" s="1">
        <f>MAX(testdata4[[#This Row],[H-L]:[|L-pC|]])</f>
        <v>5.8299999999999841</v>
      </c>
      <c r="K468" s="10">
        <f>(K467*20+testdata4[[#This Row],[TR]])/21</f>
        <v>4.1788045001412231</v>
      </c>
      <c r="L468" s="1">
        <f>testdata4[[#This Row],[close]]+Multiplier*testdata4[[#This Row],[ATR]]</f>
        <v>286.72641350042369</v>
      </c>
      <c r="M468" s="1">
        <f>testdata4[[#This Row],[close]]-Multiplier*testdata4[[#This Row],[ATR]]</f>
        <v>261.65358649957631</v>
      </c>
      <c r="N468" s="1">
        <f>IF(OR(testdata4[[#This Row],[UpperE]]&lt;N467,D467&gt;N467),testdata4[[#This Row],[UpperE]],N467)</f>
        <v>269.4322641167966</v>
      </c>
      <c r="O468" s="1">
        <f>IF(OR(testdata4[[#This Row],[LowerE]]&gt;O467,E467&lt;O467),testdata4[[#This Row],[LowerE]],O467)</f>
        <v>261.65358649957631</v>
      </c>
      <c r="P468" s="7">
        <f>IF(S467=N467,testdata4[[#This Row],[Upper]],testdata4[[#This Row],[Lower]])</f>
        <v>269.4322641167966</v>
      </c>
      <c r="Q468" s="7" t="e">
        <f>IF(testdata4[[#This Row],[AtrStop]]=testdata4[[#This Row],[Upper]],testdata4[[#This Row],[Upper]],NA())</f>
        <v>#N/A</v>
      </c>
      <c r="R468" s="7">
        <f>IF(testdata4[[#This Row],[AtrStop]]=testdata4[[#This Row],[Lower]],testdata4[[#This Row],[Lower]],NA())</f>
        <v>261.65358649957631</v>
      </c>
      <c r="S468" s="19">
        <f>IF(testdata4[[#This Row],[low]]&lt;=testdata4[[#This Row],[STpot]],testdata4[[#This Row],[Upper]],testdata4[[#This Row],[Lower]])</f>
        <v>261.65358649957631</v>
      </c>
      <c r="U468" s="2"/>
      <c r="V468" s="7"/>
      <c r="W468" s="7"/>
      <c r="X468" s="19"/>
      <c r="Y468" t="str">
        <f t="shared" si="7"/>
        <v>ERR</v>
      </c>
    </row>
    <row r="469" spans="1:25" x14ac:dyDescent="0.25">
      <c r="A469" s="5">
        <v>467</v>
      </c>
      <c r="B469" s="2">
        <v>43412</v>
      </c>
      <c r="C469" s="1">
        <v>273.31</v>
      </c>
      <c r="D469" s="1">
        <v>274.39</v>
      </c>
      <c r="E469" s="1">
        <v>272.44</v>
      </c>
      <c r="F469" s="1">
        <v>273.69</v>
      </c>
      <c r="G469" s="1">
        <f>testdata4[[#This Row],[high]]-testdata4[[#This Row],[low]]</f>
        <v>1.9499999999999886</v>
      </c>
      <c r="H469" s="1">
        <f>ABS(testdata4[[#This Row],[high]]-F468)</f>
        <v>0.19999999999998863</v>
      </c>
      <c r="I469" s="1">
        <f>ABS(testdata4[[#This Row],[low]]-F468)</f>
        <v>1.75</v>
      </c>
      <c r="J469" s="1">
        <f>MAX(testdata4[[#This Row],[H-L]:[|L-pC|]])</f>
        <v>1.9499999999999886</v>
      </c>
      <c r="K469" s="10">
        <f>(K468*20+testdata4[[#This Row],[TR]])/21</f>
        <v>4.0726709525154501</v>
      </c>
      <c r="L469" s="1">
        <f>testdata4[[#This Row],[close]]+Multiplier*testdata4[[#This Row],[ATR]]</f>
        <v>285.90801285754634</v>
      </c>
      <c r="M469" s="1">
        <f>testdata4[[#This Row],[close]]-Multiplier*testdata4[[#This Row],[ATR]]</f>
        <v>261.47198714245366</v>
      </c>
      <c r="N469" s="1">
        <f>IF(OR(testdata4[[#This Row],[UpperE]]&lt;N468,D468&gt;N468),testdata4[[#This Row],[UpperE]],N468)</f>
        <v>285.90801285754634</v>
      </c>
      <c r="O469" s="1">
        <f>IF(OR(testdata4[[#This Row],[LowerE]]&gt;O468,E468&lt;O468),testdata4[[#This Row],[LowerE]],O468)</f>
        <v>261.65358649957631</v>
      </c>
      <c r="P469" s="7">
        <f>IF(S468=N468,testdata4[[#This Row],[Upper]],testdata4[[#This Row],[Lower]])</f>
        <v>261.65358649957631</v>
      </c>
      <c r="Q469" s="7" t="e">
        <f>IF(testdata4[[#This Row],[AtrStop]]=testdata4[[#This Row],[Upper]],testdata4[[#This Row],[Upper]],NA())</f>
        <v>#N/A</v>
      </c>
      <c r="R469" s="7">
        <f>IF(testdata4[[#This Row],[AtrStop]]=testdata4[[#This Row],[Lower]],testdata4[[#This Row],[Lower]],NA())</f>
        <v>261.65358649957631</v>
      </c>
      <c r="S469" s="19">
        <f>IF(testdata4[[#This Row],[low]]&lt;=testdata4[[#This Row],[STpot]],testdata4[[#This Row],[Upper]],testdata4[[#This Row],[Lower]])</f>
        <v>261.65358649957631</v>
      </c>
      <c r="U469" s="2"/>
      <c r="V469" s="7"/>
      <c r="W469" s="7"/>
      <c r="X469" s="19"/>
      <c r="Y469" t="str">
        <f t="shared" si="7"/>
        <v>ERR</v>
      </c>
    </row>
    <row r="470" spans="1:25" x14ac:dyDescent="0.25">
      <c r="A470" s="5">
        <v>468</v>
      </c>
      <c r="B470" s="2">
        <v>43413</v>
      </c>
      <c r="C470" s="1">
        <v>272.25</v>
      </c>
      <c r="D470" s="1">
        <v>272.45999999999998</v>
      </c>
      <c r="E470" s="1">
        <v>269.47000000000003</v>
      </c>
      <c r="F470" s="1">
        <v>271.02</v>
      </c>
      <c r="G470" s="1">
        <f>testdata4[[#This Row],[high]]-testdata4[[#This Row],[low]]</f>
        <v>2.9899999999999523</v>
      </c>
      <c r="H470" s="1">
        <f>ABS(testdata4[[#This Row],[high]]-F469)</f>
        <v>1.2300000000000182</v>
      </c>
      <c r="I470" s="1">
        <f>ABS(testdata4[[#This Row],[low]]-F469)</f>
        <v>4.2199999999999704</v>
      </c>
      <c r="J470" s="1">
        <f>MAX(testdata4[[#This Row],[H-L]:[|L-pC|]])</f>
        <v>4.2199999999999704</v>
      </c>
      <c r="K470" s="10">
        <f>(K469*20+testdata4[[#This Row],[TR]])/21</f>
        <v>4.079686621443285</v>
      </c>
      <c r="L470" s="1">
        <f>testdata4[[#This Row],[close]]+Multiplier*testdata4[[#This Row],[ATR]]</f>
        <v>283.25905986432986</v>
      </c>
      <c r="M470" s="1">
        <f>testdata4[[#This Row],[close]]-Multiplier*testdata4[[#This Row],[ATR]]</f>
        <v>258.78094013567011</v>
      </c>
      <c r="N470" s="1">
        <f>IF(OR(testdata4[[#This Row],[UpperE]]&lt;N469,D469&gt;N469),testdata4[[#This Row],[UpperE]],N469)</f>
        <v>283.25905986432986</v>
      </c>
      <c r="O470" s="1">
        <f>IF(OR(testdata4[[#This Row],[LowerE]]&gt;O469,E469&lt;O469),testdata4[[#This Row],[LowerE]],O469)</f>
        <v>261.65358649957631</v>
      </c>
      <c r="P470" s="7">
        <f>IF(S469=N469,testdata4[[#This Row],[Upper]],testdata4[[#This Row],[Lower]])</f>
        <v>261.65358649957631</v>
      </c>
      <c r="Q470" s="7" t="e">
        <f>IF(testdata4[[#This Row],[AtrStop]]=testdata4[[#This Row],[Upper]],testdata4[[#This Row],[Upper]],NA())</f>
        <v>#N/A</v>
      </c>
      <c r="R470" s="7">
        <f>IF(testdata4[[#This Row],[AtrStop]]=testdata4[[#This Row],[Lower]],testdata4[[#This Row],[Lower]],NA())</f>
        <v>261.65358649957631</v>
      </c>
      <c r="S470" s="19">
        <f>IF(testdata4[[#This Row],[low]]&lt;=testdata4[[#This Row],[STpot]],testdata4[[#This Row],[Upper]],testdata4[[#This Row],[Lower]])</f>
        <v>261.65358649957631</v>
      </c>
      <c r="U470" s="2"/>
      <c r="V470" s="7"/>
      <c r="W470" s="7"/>
      <c r="X470" s="19"/>
      <c r="Y470" t="str">
        <f t="shared" si="7"/>
        <v>ERR</v>
      </c>
    </row>
    <row r="471" spans="1:25" x14ac:dyDescent="0.25">
      <c r="A471" s="5">
        <v>469</v>
      </c>
      <c r="B471" s="2">
        <v>43416</v>
      </c>
      <c r="C471" s="1">
        <v>270.45999999999998</v>
      </c>
      <c r="D471" s="1">
        <v>270.72000000000003</v>
      </c>
      <c r="E471" s="1">
        <v>265.39</v>
      </c>
      <c r="F471" s="1">
        <v>265.95</v>
      </c>
      <c r="G471" s="1">
        <f>testdata4[[#This Row],[high]]-testdata4[[#This Row],[low]]</f>
        <v>5.3300000000000409</v>
      </c>
      <c r="H471" s="1">
        <f>ABS(testdata4[[#This Row],[high]]-F470)</f>
        <v>0.29999999999995453</v>
      </c>
      <c r="I471" s="1">
        <f>ABS(testdata4[[#This Row],[low]]-F470)</f>
        <v>5.6299999999999955</v>
      </c>
      <c r="J471" s="1">
        <f>MAX(testdata4[[#This Row],[H-L]:[|L-pC|]])</f>
        <v>5.6299999999999955</v>
      </c>
      <c r="K471" s="10">
        <f>(K470*20+testdata4[[#This Row],[TR]])/21</f>
        <v>4.1535110680412242</v>
      </c>
      <c r="L471" s="1">
        <f>testdata4[[#This Row],[close]]+Multiplier*testdata4[[#This Row],[ATR]]</f>
        <v>278.41053320412368</v>
      </c>
      <c r="M471" s="1">
        <f>testdata4[[#This Row],[close]]-Multiplier*testdata4[[#This Row],[ATR]]</f>
        <v>253.48946679587633</v>
      </c>
      <c r="N471" s="1">
        <f>IF(OR(testdata4[[#This Row],[UpperE]]&lt;N470,D470&gt;N470),testdata4[[#This Row],[UpperE]],N470)</f>
        <v>278.41053320412368</v>
      </c>
      <c r="O471" s="1">
        <f>IF(OR(testdata4[[#This Row],[LowerE]]&gt;O470,E470&lt;O470),testdata4[[#This Row],[LowerE]],O470)</f>
        <v>261.65358649957631</v>
      </c>
      <c r="P471" s="7">
        <f>IF(S470=N470,testdata4[[#This Row],[Upper]],testdata4[[#This Row],[Lower]])</f>
        <v>261.65358649957631</v>
      </c>
      <c r="Q471" s="7" t="e">
        <f>IF(testdata4[[#This Row],[AtrStop]]=testdata4[[#This Row],[Upper]],testdata4[[#This Row],[Upper]],NA())</f>
        <v>#N/A</v>
      </c>
      <c r="R471" s="7">
        <f>IF(testdata4[[#This Row],[AtrStop]]=testdata4[[#This Row],[Lower]],testdata4[[#This Row],[Lower]],NA())</f>
        <v>261.65358649957631</v>
      </c>
      <c r="S471" s="19">
        <f>IF(testdata4[[#This Row],[low]]&lt;=testdata4[[#This Row],[STpot]],testdata4[[#This Row],[Upper]],testdata4[[#This Row],[Lower]])</f>
        <v>261.65358649957631</v>
      </c>
      <c r="U471" s="2"/>
      <c r="V471" s="7"/>
      <c r="W471" s="7"/>
      <c r="X471" s="19"/>
      <c r="Y471" t="str">
        <f t="shared" si="7"/>
        <v>ERR</v>
      </c>
    </row>
    <row r="472" spans="1:25" x14ac:dyDescent="0.25">
      <c r="A472" s="5">
        <v>470</v>
      </c>
      <c r="B472" s="2">
        <v>43417</v>
      </c>
      <c r="C472" s="1">
        <v>266.45999999999998</v>
      </c>
      <c r="D472" s="1">
        <v>268.64</v>
      </c>
      <c r="E472" s="1">
        <v>264.66000000000003</v>
      </c>
      <c r="F472" s="1">
        <v>265.45</v>
      </c>
      <c r="G472" s="1">
        <f>testdata4[[#This Row],[high]]-testdata4[[#This Row],[low]]</f>
        <v>3.9799999999999613</v>
      </c>
      <c r="H472" s="1">
        <f>ABS(testdata4[[#This Row],[high]]-F471)</f>
        <v>2.6899999999999977</v>
      </c>
      <c r="I472" s="1">
        <f>ABS(testdata4[[#This Row],[low]]-F471)</f>
        <v>1.2899999999999636</v>
      </c>
      <c r="J472" s="1">
        <f>MAX(testdata4[[#This Row],[H-L]:[|L-pC|]])</f>
        <v>3.9799999999999613</v>
      </c>
      <c r="K472" s="10">
        <f>(K471*20+testdata4[[#This Row],[TR]])/21</f>
        <v>4.1452486362297361</v>
      </c>
      <c r="L472" s="1">
        <f>testdata4[[#This Row],[close]]+Multiplier*testdata4[[#This Row],[ATR]]</f>
        <v>277.88574590868922</v>
      </c>
      <c r="M472" s="1">
        <f>testdata4[[#This Row],[close]]-Multiplier*testdata4[[#This Row],[ATR]]</f>
        <v>253.01425409131079</v>
      </c>
      <c r="N472" s="1">
        <f>IF(OR(testdata4[[#This Row],[UpperE]]&lt;N471,D471&gt;N471),testdata4[[#This Row],[UpperE]],N471)</f>
        <v>277.88574590868922</v>
      </c>
      <c r="O472" s="1">
        <f>IF(OR(testdata4[[#This Row],[LowerE]]&gt;O471,E471&lt;O471),testdata4[[#This Row],[LowerE]],O471)</f>
        <v>261.65358649957631</v>
      </c>
      <c r="P472" s="7">
        <f>IF(S471=N471,testdata4[[#This Row],[Upper]],testdata4[[#This Row],[Lower]])</f>
        <v>261.65358649957631</v>
      </c>
      <c r="Q472" s="7" t="e">
        <f>IF(testdata4[[#This Row],[AtrStop]]=testdata4[[#This Row],[Upper]],testdata4[[#This Row],[Upper]],NA())</f>
        <v>#N/A</v>
      </c>
      <c r="R472" s="7">
        <f>IF(testdata4[[#This Row],[AtrStop]]=testdata4[[#This Row],[Lower]],testdata4[[#This Row],[Lower]],NA())</f>
        <v>261.65358649957631</v>
      </c>
      <c r="S472" s="19">
        <f>IF(testdata4[[#This Row],[low]]&lt;=testdata4[[#This Row],[STpot]],testdata4[[#This Row],[Upper]],testdata4[[#This Row],[Lower]])</f>
        <v>261.65358649957631</v>
      </c>
      <c r="U472" s="2"/>
      <c r="V472" s="7"/>
      <c r="W472" s="7"/>
      <c r="X472" s="19"/>
      <c r="Y472" t="str">
        <f t="shared" si="7"/>
        <v>ERR</v>
      </c>
    </row>
    <row r="473" spans="1:25" x14ac:dyDescent="0.25">
      <c r="A473" s="5">
        <v>471</v>
      </c>
      <c r="B473" s="2">
        <v>43418</v>
      </c>
      <c r="C473" s="1">
        <v>267.5</v>
      </c>
      <c r="D473" s="1">
        <v>267.94</v>
      </c>
      <c r="E473" s="1">
        <v>261.93</v>
      </c>
      <c r="F473" s="1">
        <v>263.64</v>
      </c>
      <c r="G473" s="1">
        <f>testdata4[[#This Row],[high]]-testdata4[[#This Row],[low]]</f>
        <v>6.0099999999999909</v>
      </c>
      <c r="H473" s="1">
        <f>ABS(testdata4[[#This Row],[high]]-F472)</f>
        <v>2.4900000000000091</v>
      </c>
      <c r="I473" s="1">
        <f>ABS(testdata4[[#This Row],[low]]-F472)</f>
        <v>3.5199999999999818</v>
      </c>
      <c r="J473" s="1">
        <f>MAX(testdata4[[#This Row],[H-L]:[|L-pC|]])</f>
        <v>6.0099999999999909</v>
      </c>
      <c r="K473" s="10">
        <f>(K472*20+testdata4[[#This Row],[TR]])/21</f>
        <v>4.2340463202187966</v>
      </c>
      <c r="L473" s="1">
        <f>testdata4[[#This Row],[close]]+Multiplier*testdata4[[#This Row],[ATR]]</f>
        <v>276.34213896065637</v>
      </c>
      <c r="M473" s="1">
        <f>testdata4[[#This Row],[close]]-Multiplier*testdata4[[#This Row],[ATR]]</f>
        <v>250.9378610393436</v>
      </c>
      <c r="N473" s="1">
        <f>IF(OR(testdata4[[#This Row],[UpperE]]&lt;N472,D472&gt;N472),testdata4[[#This Row],[UpperE]],N472)</f>
        <v>276.34213896065637</v>
      </c>
      <c r="O473" s="1">
        <f>IF(OR(testdata4[[#This Row],[LowerE]]&gt;O472,E472&lt;O472),testdata4[[#This Row],[LowerE]],O472)</f>
        <v>261.65358649957631</v>
      </c>
      <c r="P473" s="7">
        <f>IF(S472=N472,testdata4[[#This Row],[Upper]],testdata4[[#This Row],[Lower]])</f>
        <v>261.65358649957631</v>
      </c>
      <c r="Q473" s="7" t="e">
        <f>IF(testdata4[[#This Row],[AtrStop]]=testdata4[[#This Row],[Upper]],testdata4[[#This Row],[Upper]],NA())</f>
        <v>#N/A</v>
      </c>
      <c r="R473" s="7">
        <f>IF(testdata4[[#This Row],[AtrStop]]=testdata4[[#This Row],[Lower]],testdata4[[#This Row],[Lower]],NA())</f>
        <v>261.65358649957631</v>
      </c>
      <c r="S473" s="19">
        <f>IF(testdata4[[#This Row],[low]]&lt;=testdata4[[#This Row],[STpot]],testdata4[[#This Row],[Upper]],testdata4[[#This Row],[Lower]])</f>
        <v>261.65358649957631</v>
      </c>
      <c r="U473" s="2"/>
      <c r="V473" s="7"/>
      <c r="W473" s="7"/>
      <c r="X473" s="19"/>
      <c r="Y473" t="str">
        <f t="shared" si="7"/>
        <v>ERR</v>
      </c>
    </row>
    <row r="474" spans="1:25" x14ac:dyDescent="0.25">
      <c r="A474" s="5">
        <v>472</v>
      </c>
      <c r="B474" s="2">
        <v>43419</v>
      </c>
      <c r="C474" s="1">
        <v>262.25</v>
      </c>
      <c r="D474" s="1">
        <v>266.89999999999998</v>
      </c>
      <c r="E474" s="1">
        <v>260.52999999999997</v>
      </c>
      <c r="F474" s="1">
        <v>266.39</v>
      </c>
      <c r="G474" s="1">
        <f>testdata4[[#This Row],[high]]-testdata4[[#This Row],[low]]</f>
        <v>6.3700000000000045</v>
      </c>
      <c r="H474" s="1">
        <f>ABS(testdata4[[#This Row],[high]]-F473)</f>
        <v>3.2599999999999909</v>
      </c>
      <c r="I474" s="1">
        <f>ABS(testdata4[[#This Row],[low]]-F473)</f>
        <v>3.1100000000000136</v>
      </c>
      <c r="J474" s="1">
        <f>MAX(testdata4[[#This Row],[H-L]:[|L-pC|]])</f>
        <v>6.3700000000000045</v>
      </c>
      <c r="K474" s="10">
        <f>(K473*20+testdata4[[#This Row],[TR]])/21</f>
        <v>4.3357584002083778</v>
      </c>
      <c r="L474" s="1">
        <f>testdata4[[#This Row],[close]]+Multiplier*testdata4[[#This Row],[ATR]]</f>
        <v>279.39727520062513</v>
      </c>
      <c r="M474" s="1">
        <f>testdata4[[#This Row],[close]]-Multiplier*testdata4[[#This Row],[ATR]]</f>
        <v>253.38272479937484</v>
      </c>
      <c r="N474" s="1">
        <f>IF(OR(testdata4[[#This Row],[UpperE]]&lt;N473,D473&gt;N473),testdata4[[#This Row],[UpperE]],N473)</f>
        <v>276.34213896065637</v>
      </c>
      <c r="O474" s="1">
        <f>IF(OR(testdata4[[#This Row],[LowerE]]&gt;O473,E473&lt;O473),testdata4[[#This Row],[LowerE]],O473)</f>
        <v>261.65358649957631</v>
      </c>
      <c r="P474" s="7">
        <f>IF(S473=N473,testdata4[[#This Row],[Upper]],testdata4[[#This Row],[Lower]])</f>
        <v>261.65358649957631</v>
      </c>
      <c r="Q474" s="7">
        <f>IF(testdata4[[#This Row],[AtrStop]]=testdata4[[#This Row],[Upper]],testdata4[[#This Row],[Upper]],NA())</f>
        <v>276.34213896065637</v>
      </c>
      <c r="R474" s="7" t="e">
        <f>IF(testdata4[[#This Row],[AtrStop]]=testdata4[[#This Row],[Lower]],testdata4[[#This Row],[Lower]],NA())</f>
        <v>#N/A</v>
      </c>
      <c r="S474" s="19">
        <f>IF(testdata4[[#This Row],[low]]&lt;=testdata4[[#This Row],[STpot]],testdata4[[#This Row],[Upper]],testdata4[[#This Row],[Lower]])</f>
        <v>276.34213896065637</v>
      </c>
      <c r="U474" s="2"/>
      <c r="V474" s="7"/>
      <c r="W474" s="7"/>
      <c r="X474" s="19"/>
      <c r="Y474" t="str">
        <f t="shared" si="7"/>
        <v>ERR</v>
      </c>
    </row>
    <row r="475" spans="1:25" x14ac:dyDescent="0.25">
      <c r="A475" s="5">
        <v>473</v>
      </c>
      <c r="B475" s="2">
        <v>43420</v>
      </c>
      <c r="C475" s="1">
        <v>265.19</v>
      </c>
      <c r="D475" s="1">
        <v>268.08</v>
      </c>
      <c r="E475" s="1">
        <v>264.62</v>
      </c>
      <c r="F475" s="1">
        <v>267.08</v>
      </c>
      <c r="G475" s="1">
        <f>testdata4[[#This Row],[high]]-testdata4[[#This Row],[low]]</f>
        <v>3.4599999999999795</v>
      </c>
      <c r="H475" s="1">
        <f>ABS(testdata4[[#This Row],[high]]-F474)</f>
        <v>1.6899999999999977</v>
      </c>
      <c r="I475" s="1">
        <f>ABS(testdata4[[#This Row],[low]]-F474)</f>
        <v>1.7699999999999818</v>
      </c>
      <c r="J475" s="1">
        <f>MAX(testdata4[[#This Row],[H-L]:[|L-pC|]])</f>
        <v>3.4599999999999795</v>
      </c>
      <c r="K475" s="10">
        <f>(K474*20+testdata4[[#This Row],[TR]])/21</f>
        <v>4.2940556192460733</v>
      </c>
      <c r="L475" s="1">
        <f>testdata4[[#This Row],[close]]+Multiplier*testdata4[[#This Row],[ATR]]</f>
        <v>279.96216685773823</v>
      </c>
      <c r="M475" s="1">
        <f>testdata4[[#This Row],[close]]-Multiplier*testdata4[[#This Row],[ATR]]</f>
        <v>254.19783314226177</v>
      </c>
      <c r="N475" s="1">
        <f>IF(OR(testdata4[[#This Row],[UpperE]]&lt;N474,D474&gt;N474),testdata4[[#This Row],[UpperE]],N474)</f>
        <v>276.34213896065637</v>
      </c>
      <c r="O475" s="1">
        <f>IF(OR(testdata4[[#This Row],[LowerE]]&gt;O474,E474&lt;O474),testdata4[[#This Row],[LowerE]],O474)</f>
        <v>254.19783314226177</v>
      </c>
      <c r="P475" s="7">
        <f>IF(S474=N474,testdata4[[#This Row],[Upper]],testdata4[[#This Row],[Lower]])</f>
        <v>276.34213896065637</v>
      </c>
      <c r="Q475" s="7">
        <f>IF(testdata4[[#This Row],[AtrStop]]=testdata4[[#This Row],[Upper]],testdata4[[#This Row],[Upper]],NA())</f>
        <v>276.34213896065637</v>
      </c>
      <c r="R475" s="7" t="e">
        <f>IF(testdata4[[#This Row],[AtrStop]]=testdata4[[#This Row],[Lower]],testdata4[[#This Row],[Lower]],NA())</f>
        <v>#N/A</v>
      </c>
      <c r="S475" s="19">
        <f>IF(testdata4[[#This Row],[low]]&lt;=testdata4[[#This Row],[STpot]],testdata4[[#This Row],[Upper]],testdata4[[#This Row],[Lower]])</f>
        <v>276.34213896065637</v>
      </c>
      <c r="U475" s="2"/>
      <c r="V475" s="7"/>
      <c r="W475" s="7"/>
      <c r="X475" s="19"/>
      <c r="Y475" t="str">
        <f t="shared" si="7"/>
        <v>ERR</v>
      </c>
    </row>
    <row r="476" spans="1:25" x14ac:dyDescent="0.25">
      <c r="A476" s="5">
        <v>474</v>
      </c>
      <c r="B476" s="2">
        <v>43423</v>
      </c>
      <c r="C476" s="1">
        <v>266.42</v>
      </c>
      <c r="D476" s="1">
        <v>266.74</v>
      </c>
      <c r="E476" s="1">
        <v>261.56</v>
      </c>
      <c r="F476" s="1">
        <v>262.57</v>
      </c>
      <c r="G476" s="1">
        <f>testdata4[[#This Row],[high]]-testdata4[[#This Row],[low]]</f>
        <v>5.1800000000000068</v>
      </c>
      <c r="H476" s="1">
        <f>ABS(testdata4[[#This Row],[high]]-F475)</f>
        <v>0.33999999999997499</v>
      </c>
      <c r="I476" s="1">
        <f>ABS(testdata4[[#This Row],[low]]-F475)</f>
        <v>5.5199999999999818</v>
      </c>
      <c r="J476" s="1">
        <f>MAX(testdata4[[#This Row],[H-L]:[|L-pC|]])</f>
        <v>5.5199999999999818</v>
      </c>
      <c r="K476" s="10">
        <f>(K475*20+testdata4[[#This Row],[TR]])/21</f>
        <v>4.3524339230914979</v>
      </c>
      <c r="L476" s="1">
        <f>testdata4[[#This Row],[close]]+Multiplier*testdata4[[#This Row],[ATR]]</f>
        <v>275.62730176927448</v>
      </c>
      <c r="M476" s="1">
        <f>testdata4[[#This Row],[close]]-Multiplier*testdata4[[#This Row],[ATR]]</f>
        <v>249.5126982307255</v>
      </c>
      <c r="N476" s="1">
        <f>IF(OR(testdata4[[#This Row],[UpperE]]&lt;N475,D475&gt;N475),testdata4[[#This Row],[UpperE]],N475)</f>
        <v>275.62730176927448</v>
      </c>
      <c r="O476" s="1">
        <f>IF(OR(testdata4[[#This Row],[LowerE]]&gt;O475,E475&lt;O475),testdata4[[#This Row],[LowerE]],O475)</f>
        <v>254.19783314226177</v>
      </c>
      <c r="P476" s="7">
        <f>IF(S475=N475,testdata4[[#This Row],[Upper]],testdata4[[#This Row],[Lower]])</f>
        <v>275.62730176927448</v>
      </c>
      <c r="Q476" s="7">
        <f>IF(testdata4[[#This Row],[AtrStop]]=testdata4[[#This Row],[Upper]],testdata4[[#This Row],[Upper]],NA())</f>
        <v>275.62730176927448</v>
      </c>
      <c r="R476" s="7" t="e">
        <f>IF(testdata4[[#This Row],[AtrStop]]=testdata4[[#This Row],[Lower]],testdata4[[#This Row],[Lower]],NA())</f>
        <v>#N/A</v>
      </c>
      <c r="S476" s="19">
        <f>IF(testdata4[[#This Row],[low]]&lt;=testdata4[[#This Row],[STpot]],testdata4[[#This Row],[Upper]],testdata4[[#This Row],[Lower]])</f>
        <v>275.62730176927448</v>
      </c>
      <c r="U476" s="2"/>
      <c r="V476" s="7"/>
      <c r="W476" s="7"/>
      <c r="X476" s="19"/>
      <c r="Y476" t="str">
        <f t="shared" si="7"/>
        <v>ERR</v>
      </c>
    </row>
    <row r="477" spans="1:25" x14ac:dyDescent="0.25">
      <c r="A477" s="5">
        <v>475</v>
      </c>
      <c r="B477" s="2">
        <v>43424</v>
      </c>
      <c r="C477" s="1">
        <v>258.92</v>
      </c>
      <c r="D477" s="1">
        <v>260.52</v>
      </c>
      <c r="E477" s="1">
        <v>256.76</v>
      </c>
      <c r="F477" s="1">
        <v>257.70999999999998</v>
      </c>
      <c r="G477" s="1">
        <f>testdata4[[#This Row],[high]]-testdata4[[#This Row],[low]]</f>
        <v>3.7599999999999909</v>
      </c>
      <c r="H477" s="1">
        <f>ABS(testdata4[[#This Row],[high]]-F476)</f>
        <v>2.0500000000000114</v>
      </c>
      <c r="I477" s="1">
        <f>ABS(testdata4[[#This Row],[low]]-F476)</f>
        <v>5.8100000000000023</v>
      </c>
      <c r="J477" s="1">
        <f>MAX(testdata4[[#This Row],[H-L]:[|L-pC|]])</f>
        <v>5.8100000000000023</v>
      </c>
      <c r="K477" s="10">
        <f>(K476*20+testdata4[[#This Row],[TR]])/21</f>
        <v>4.421841831515712</v>
      </c>
      <c r="L477" s="1">
        <f>testdata4[[#This Row],[close]]+Multiplier*testdata4[[#This Row],[ATR]]</f>
        <v>270.97552549454713</v>
      </c>
      <c r="M477" s="1">
        <f>testdata4[[#This Row],[close]]-Multiplier*testdata4[[#This Row],[ATR]]</f>
        <v>244.44447450545283</v>
      </c>
      <c r="N477" s="1">
        <f>IF(OR(testdata4[[#This Row],[UpperE]]&lt;N476,D476&gt;N476),testdata4[[#This Row],[UpperE]],N476)</f>
        <v>270.97552549454713</v>
      </c>
      <c r="O477" s="1">
        <f>IF(OR(testdata4[[#This Row],[LowerE]]&gt;O476,E476&lt;O476),testdata4[[#This Row],[LowerE]],O476)</f>
        <v>254.19783314226177</v>
      </c>
      <c r="P477" s="7">
        <f>IF(S476=N476,testdata4[[#This Row],[Upper]],testdata4[[#This Row],[Lower]])</f>
        <v>270.97552549454713</v>
      </c>
      <c r="Q477" s="7">
        <f>IF(testdata4[[#This Row],[AtrStop]]=testdata4[[#This Row],[Upper]],testdata4[[#This Row],[Upper]],NA())</f>
        <v>270.97552549454713</v>
      </c>
      <c r="R477" s="7" t="e">
        <f>IF(testdata4[[#This Row],[AtrStop]]=testdata4[[#This Row],[Lower]],testdata4[[#This Row],[Lower]],NA())</f>
        <v>#N/A</v>
      </c>
      <c r="S477" s="19">
        <f>IF(testdata4[[#This Row],[low]]&lt;=testdata4[[#This Row],[STpot]],testdata4[[#This Row],[Upper]],testdata4[[#This Row],[Lower]])</f>
        <v>270.97552549454713</v>
      </c>
      <c r="U477" s="2"/>
      <c r="V477" s="7"/>
      <c r="W477" s="7"/>
      <c r="X477" s="19"/>
      <c r="Y477" t="str">
        <f t="shared" si="7"/>
        <v>ERR</v>
      </c>
    </row>
    <row r="478" spans="1:25" x14ac:dyDescent="0.25">
      <c r="A478" s="5">
        <v>476</v>
      </c>
      <c r="B478" s="2">
        <v>43425</v>
      </c>
      <c r="C478" s="1">
        <v>259.39999999999998</v>
      </c>
      <c r="D478" s="1">
        <v>260.66000000000003</v>
      </c>
      <c r="E478" s="1">
        <v>258.58</v>
      </c>
      <c r="F478" s="1">
        <v>258.58</v>
      </c>
      <c r="G478" s="1">
        <f>testdata4[[#This Row],[high]]-testdata4[[#This Row],[low]]</f>
        <v>2.0800000000000409</v>
      </c>
      <c r="H478" s="1">
        <f>ABS(testdata4[[#This Row],[high]]-F477)</f>
        <v>2.9500000000000455</v>
      </c>
      <c r="I478" s="1">
        <f>ABS(testdata4[[#This Row],[low]]-F477)</f>
        <v>0.87000000000000455</v>
      </c>
      <c r="J478" s="1">
        <f>MAX(testdata4[[#This Row],[H-L]:[|L-pC|]])</f>
        <v>2.9500000000000455</v>
      </c>
      <c r="K478" s="10">
        <f>(K477*20+testdata4[[#This Row],[TR]])/21</f>
        <v>4.3517541252530618</v>
      </c>
      <c r="L478" s="1">
        <f>testdata4[[#This Row],[close]]+Multiplier*testdata4[[#This Row],[ATR]]</f>
        <v>271.63526237575917</v>
      </c>
      <c r="M478" s="1">
        <f>testdata4[[#This Row],[close]]-Multiplier*testdata4[[#This Row],[ATR]]</f>
        <v>245.5247376242408</v>
      </c>
      <c r="N478" s="1">
        <f>IF(OR(testdata4[[#This Row],[UpperE]]&lt;N477,D477&gt;N477),testdata4[[#This Row],[UpperE]],N477)</f>
        <v>270.97552549454713</v>
      </c>
      <c r="O478" s="1">
        <f>IF(OR(testdata4[[#This Row],[LowerE]]&gt;O477,E477&lt;O477),testdata4[[#This Row],[LowerE]],O477)</f>
        <v>254.19783314226177</v>
      </c>
      <c r="P478" s="7">
        <f>IF(S477=N477,testdata4[[#This Row],[Upper]],testdata4[[#This Row],[Lower]])</f>
        <v>270.97552549454713</v>
      </c>
      <c r="Q478" s="7">
        <f>IF(testdata4[[#This Row],[AtrStop]]=testdata4[[#This Row],[Upper]],testdata4[[#This Row],[Upper]],NA())</f>
        <v>270.97552549454713</v>
      </c>
      <c r="R478" s="7" t="e">
        <f>IF(testdata4[[#This Row],[AtrStop]]=testdata4[[#This Row],[Lower]],testdata4[[#This Row],[Lower]],NA())</f>
        <v>#N/A</v>
      </c>
      <c r="S478" s="19">
        <f>IF(testdata4[[#This Row],[low]]&lt;=testdata4[[#This Row],[STpot]],testdata4[[#This Row],[Upper]],testdata4[[#This Row],[Lower]])</f>
        <v>270.97552549454713</v>
      </c>
      <c r="U478" s="2"/>
      <c r="V478" s="7"/>
      <c r="W478" s="7"/>
      <c r="X478" s="19"/>
      <c r="Y478" t="str">
        <f t="shared" si="7"/>
        <v>ERR</v>
      </c>
    </row>
    <row r="479" spans="1:25" x14ac:dyDescent="0.25">
      <c r="A479" s="5">
        <v>477</v>
      </c>
      <c r="B479" s="2">
        <v>43427</v>
      </c>
      <c r="C479" s="1">
        <v>256.79000000000002</v>
      </c>
      <c r="D479" s="1">
        <v>258.39</v>
      </c>
      <c r="E479" s="1">
        <v>256.68</v>
      </c>
      <c r="F479" s="1">
        <v>256.86</v>
      </c>
      <c r="G479" s="1">
        <f>testdata4[[#This Row],[high]]-testdata4[[#This Row],[low]]</f>
        <v>1.7099999999999795</v>
      </c>
      <c r="H479" s="1">
        <f>ABS(testdata4[[#This Row],[high]]-F478)</f>
        <v>0.18999999999999773</v>
      </c>
      <c r="I479" s="1">
        <f>ABS(testdata4[[#This Row],[low]]-F478)</f>
        <v>1.8999999999999773</v>
      </c>
      <c r="J479" s="1">
        <f>MAX(testdata4[[#This Row],[H-L]:[|L-pC|]])</f>
        <v>1.8999999999999773</v>
      </c>
      <c r="K479" s="10">
        <f>(K478*20+testdata4[[#This Row],[TR]])/21</f>
        <v>4.2350039288124393</v>
      </c>
      <c r="L479" s="1">
        <f>testdata4[[#This Row],[close]]+Multiplier*testdata4[[#This Row],[ATR]]</f>
        <v>269.56501178643731</v>
      </c>
      <c r="M479" s="1">
        <f>testdata4[[#This Row],[close]]-Multiplier*testdata4[[#This Row],[ATR]]</f>
        <v>244.15498821356269</v>
      </c>
      <c r="N479" s="1">
        <f>IF(OR(testdata4[[#This Row],[UpperE]]&lt;N478,D478&gt;N478),testdata4[[#This Row],[UpperE]],N478)</f>
        <v>269.56501178643731</v>
      </c>
      <c r="O479" s="1">
        <f>IF(OR(testdata4[[#This Row],[LowerE]]&gt;O478,E478&lt;O478),testdata4[[#This Row],[LowerE]],O478)</f>
        <v>254.19783314226177</v>
      </c>
      <c r="P479" s="7">
        <f>IF(S478=N478,testdata4[[#This Row],[Upper]],testdata4[[#This Row],[Lower]])</f>
        <v>269.56501178643731</v>
      </c>
      <c r="Q479" s="7">
        <f>IF(testdata4[[#This Row],[AtrStop]]=testdata4[[#This Row],[Upper]],testdata4[[#This Row],[Upper]],NA())</f>
        <v>269.56501178643731</v>
      </c>
      <c r="R479" s="7" t="e">
        <f>IF(testdata4[[#This Row],[AtrStop]]=testdata4[[#This Row],[Lower]],testdata4[[#This Row],[Lower]],NA())</f>
        <v>#N/A</v>
      </c>
      <c r="S479" s="19">
        <f>IF(testdata4[[#This Row],[low]]&lt;=testdata4[[#This Row],[STpot]],testdata4[[#This Row],[Upper]],testdata4[[#This Row],[Lower]])</f>
        <v>269.56501178643731</v>
      </c>
      <c r="U479" s="2"/>
      <c r="V479" s="7"/>
      <c r="W479" s="7"/>
      <c r="X479" s="19"/>
      <c r="Y479" t="str">
        <f t="shared" si="7"/>
        <v>ERR</v>
      </c>
    </row>
    <row r="480" spans="1:25" x14ac:dyDescent="0.25">
      <c r="A480" s="5">
        <v>478</v>
      </c>
      <c r="B480" s="2">
        <v>43430</v>
      </c>
      <c r="C480" s="1">
        <v>259.33</v>
      </c>
      <c r="D480" s="1">
        <v>261.25</v>
      </c>
      <c r="E480" s="1">
        <v>258.89999999999998</v>
      </c>
      <c r="F480" s="1">
        <v>261</v>
      </c>
      <c r="G480" s="1">
        <f>testdata4[[#This Row],[high]]-testdata4[[#This Row],[low]]</f>
        <v>2.3500000000000227</v>
      </c>
      <c r="H480" s="1">
        <f>ABS(testdata4[[#This Row],[high]]-F479)</f>
        <v>4.3899999999999864</v>
      </c>
      <c r="I480" s="1">
        <f>ABS(testdata4[[#This Row],[low]]-F479)</f>
        <v>2.0399999999999636</v>
      </c>
      <c r="J480" s="1">
        <f>MAX(testdata4[[#This Row],[H-L]:[|L-pC|]])</f>
        <v>4.3899999999999864</v>
      </c>
      <c r="K480" s="10">
        <f>(K479*20+testdata4[[#This Row],[TR]])/21</f>
        <v>4.2423846941070842</v>
      </c>
      <c r="L480" s="1">
        <f>testdata4[[#This Row],[close]]+Multiplier*testdata4[[#This Row],[ATR]]</f>
        <v>273.72715408232125</v>
      </c>
      <c r="M480" s="1">
        <f>testdata4[[#This Row],[close]]-Multiplier*testdata4[[#This Row],[ATR]]</f>
        <v>248.27284591767875</v>
      </c>
      <c r="N480" s="1">
        <f>IF(OR(testdata4[[#This Row],[UpperE]]&lt;N479,D479&gt;N479),testdata4[[#This Row],[UpperE]],N479)</f>
        <v>269.56501178643731</v>
      </c>
      <c r="O480" s="1">
        <f>IF(OR(testdata4[[#This Row],[LowerE]]&gt;O479,E479&lt;O479),testdata4[[#This Row],[LowerE]],O479)</f>
        <v>254.19783314226177</v>
      </c>
      <c r="P480" s="7">
        <f>IF(S479=N479,testdata4[[#This Row],[Upper]],testdata4[[#This Row],[Lower]])</f>
        <v>269.56501178643731</v>
      </c>
      <c r="Q480" s="7">
        <f>IF(testdata4[[#This Row],[AtrStop]]=testdata4[[#This Row],[Upper]],testdata4[[#This Row],[Upper]],NA())</f>
        <v>269.56501178643731</v>
      </c>
      <c r="R480" s="7" t="e">
        <f>IF(testdata4[[#This Row],[AtrStop]]=testdata4[[#This Row],[Lower]],testdata4[[#This Row],[Lower]],NA())</f>
        <v>#N/A</v>
      </c>
      <c r="S480" s="19">
        <f>IF(testdata4[[#This Row],[low]]&lt;=testdata4[[#This Row],[STpot]],testdata4[[#This Row],[Upper]],testdata4[[#This Row],[Lower]])</f>
        <v>269.56501178643731</v>
      </c>
      <c r="U480" s="2"/>
      <c r="V480" s="7"/>
      <c r="W480" s="7"/>
      <c r="X480" s="19"/>
      <c r="Y480" t="str">
        <f t="shared" si="7"/>
        <v>ERR</v>
      </c>
    </row>
    <row r="481" spans="1:25" x14ac:dyDescent="0.25">
      <c r="A481" s="5">
        <v>479</v>
      </c>
      <c r="B481" s="2">
        <v>43431</v>
      </c>
      <c r="C481" s="1">
        <v>259.87</v>
      </c>
      <c r="D481" s="1">
        <v>261.88</v>
      </c>
      <c r="E481" s="1">
        <v>259.20999999999998</v>
      </c>
      <c r="F481" s="1">
        <v>261.88</v>
      </c>
      <c r="G481" s="1">
        <f>testdata4[[#This Row],[high]]-testdata4[[#This Row],[low]]</f>
        <v>2.6700000000000159</v>
      </c>
      <c r="H481" s="1">
        <f>ABS(testdata4[[#This Row],[high]]-F480)</f>
        <v>0.87999999999999545</v>
      </c>
      <c r="I481" s="1">
        <f>ABS(testdata4[[#This Row],[low]]-F480)</f>
        <v>1.7900000000000205</v>
      </c>
      <c r="J481" s="1">
        <f>MAX(testdata4[[#This Row],[H-L]:[|L-pC|]])</f>
        <v>2.6700000000000159</v>
      </c>
      <c r="K481" s="10">
        <f>(K480*20+testdata4[[#This Row],[TR]])/21</f>
        <v>4.1675092324829377</v>
      </c>
      <c r="L481" s="1">
        <f>testdata4[[#This Row],[close]]+Multiplier*testdata4[[#This Row],[ATR]]</f>
        <v>274.38252769744884</v>
      </c>
      <c r="M481" s="1">
        <f>testdata4[[#This Row],[close]]-Multiplier*testdata4[[#This Row],[ATR]]</f>
        <v>249.37747230255118</v>
      </c>
      <c r="N481" s="1">
        <f>IF(OR(testdata4[[#This Row],[UpperE]]&lt;N480,D480&gt;N480),testdata4[[#This Row],[UpperE]],N480)</f>
        <v>269.56501178643731</v>
      </c>
      <c r="O481" s="1">
        <f>IF(OR(testdata4[[#This Row],[LowerE]]&gt;O480,E480&lt;O480),testdata4[[#This Row],[LowerE]],O480)</f>
        <v>254.19783314226177</v>
      </c>
      <c r="P481" s="7">
        <f>IF(S480=N480,testdata4[[#This Row],[Upper]],testdata4[[#This Row],[Lower]])</f>
        <v>269.56501178643731</v>
      </c>
      <c r="Q481" s="7">
        <f>IF(testdata4[[#This Row],[AtrStop]]=testdata4[[#This Row],[Upper]],testdata4[[#This Row],[Upper]],NA())</f>
        <v>269.56501178643731</v>
      </c>
      <c r="R481" s="7" t="e">
        <f>IF(testdata4[[#This Row],[AtrStop]]=testdata4[[#This Row],[Lower]],testdata4[[#This Row],[Lower]],NA())</f>
        <v>#N/A</v>
      </c>
      <c r="S481" s="19">
        <f>IF(testdata4[[#This Row],[low]]&lt;=testdata4[[#This Row],[STpot]],testdata4[[#This Row],[Upper]],testdata4[[#This Row],[Lower]])</f>
        <v>269.56501178643731</v>
      </c>
      <c r="U481" s="2"/>
      <c r="V481" s="7"/>
      <c r="W481" s="7"/>
      <c r="X481" s="19"/>
      <c r="Y481" t="str">
        <f t="shared" si="7"/>
        <v>ERR</v>
      </c>
    </row>
    <row r="482" spans="1:25" x14ac:dyDescent="0.25">
      <c r="A482" s="5">
        <v>480</v>
      </c>
      <c r="B482" s="2">
        <v>43432</v>
      </c>
      <c r="C482" s="1">
        <v>263.05</v>
      </c>
      <c r="D482" s="1">
        <v>267.91000000000003</v>
      </c>
      <c r="E482" s="1">
        <v>261.81</v>
      </c>
      <c r="F482" s="1">
        <v>267.91000000000003</v>
      </c>
      <c r="G482" s="1">
        <f>testdata4[[#This Row],[high]]-testdata4[[#This Row],[low]]</f>
        <v>6.1000000000000227</v>
      </c>
      <c r="H482" s="1">
        <f>ABS(testdata4[[#This Row],[high]]-F481)</f>
        <v>6.0300000000000296</v>
      </c>
      <c r="I482" s="1">
        <f>ABS(testdata4[[#This Row],[low]]-F481)</f>
        <v>6.9999999999993179E-2</v>
      </c>
      <c r="J482" s="1">
        <f>MAX(testdata4[[#This Row],[H-L]:[|L-pC|]])</f>
        <v>6.1000000000000227</v>
      </c>
      <c r="K482" s="10">
        <f>(K481*20+testdata4[[#This Row],[TR]])/21</f>
        <v>4.259532602364704</v>
      </c>
      <c r="L482" s="1">
        <f>testdata4[[#This Row],[close]]+Multiplier*testdata4[[#This Row],[ATR]]</f>
        <v>280.68859780709414</v>
      </c>
      <c r="M482" s="1">
        <f>testdata4[[#This Row],[close]]-Multiplier*testdata4[[#This Row],[ATR]]</f>
        <v>255.13140219290591</v>
      </c>
      <c r="N482" s="1">
        <f>IF(OR(testdata4[[#This Row],[UpperE]]&lt;N481,D481&gt;N481),testdata4[[#This Row],[UpperE]],N481)</f>
        <v>269.56501178643731</v>
      </c>
      <c r="O482" s="1">
        <f>IF(OR(testdata4[[#This Row],[LowerE]]&gt;O481,E481&lt;O481),testdata4[[#This Row],[LowerE]],O481)</f>
        <v>255.13140219290591</v>
      </c>
      <c r="P482" s="7">
        <f>IF(S481=N481,testdata4[[#This Row],[Upper]],testdata4[[#This Row],[Lower]])</f>
        <v>269.56501178643731</v>
      </c>
      <c r="Q482" s="7">
        <f>IF(testdata4[[#This Row],[AtrStop]]=testdata4[[#This Row],[Upper]],testdata4[[#This Row],[Upper]],NA())</f>
        <v>269.56501178643731</v>
      </c>
      <c r="R482" s="7" t="e">
        <f>IF(testdata4[[#This Row],[AtrStop]]=testdata4[[#This Row],[Lower]],testdata4[[#This Row],[Lower]],NA())</f>
        <v>#N/A</v>
      </c>
      <c r="S482" s="19">
        <f>IF(testdata4[[#This Row],[low]]&lt;=testdata4[[#This Row],[STpot]],testdata4[[#This Row],[Upper]],testdata4[[#This Row],[Lower]])</f>
        <v>269.56501178643731</v>
      </c>
      <c r="U482" s="2"/>
      <c r="V482" s="7"/>
      <c r="W482" s="7"/>
      <c r="X482" s="19"/>
      <c r="Y482" t="str">
        <f t="shared" si="7"/>
        <v>ERR</v>
      </c>
    </row>
    <row r="483" spans="1:25" x14ac:dyDescent="0.25">
      <c r="A483" s="5">
        <v>481</v>
      </c>
      <c r="B483" s="2">
        <v>43433</v>
      </c>
      <c r="C483" s="1">
        <v>267.06</v>
      </c>
      <c r="D483" s="1">
        <v>268.86</v>
      </c>
      <c r="E483" s="1">
        <v>265.82</v>
      </c>
      <c r="F483" s="1">
        <v>267.33</v>
      </c>
      <c r="G483" s="1">
        <f>testdata4[[#This Row],[high]]-testdata4[[#This Row],[low]]</f>
        <v>3.0400000000000205</v>
      </c>
      <c r="H483" s="1">
        <f>ABS(testdata4[[#This Row],[high]]-F482)</f>
        <v>0.94999999999998863</v>
      </c>
      <c r="I483" s="1">
        <f>ABS(testdata4[[#This Row],[low]]-F482)</f>
        <v>2.0900000000000318</v>
      </c>
      <c r="J483" s="1">
        <f>MAX(testdata4[[#This Row],[H-L]:[|L-pC|]])</f>
        <v>3.0400000000000205</v>
      </c>
      <c r="K483" s="10">
        <f>(K482*20+testdata4[[#This Row],[TR]])/21</f>
        <v>4.2014596212997191</v>
      </c>
      <c r="L483" s="1">
        <f>testdata4[[#This Row],[close]]+Multiplier*testdata4[[#This Row],[ATR]]</f>
        <v>279.93437886389916</v>
      </c>
      <c r="M483" s="1">
        <f>testdata4[[#This Row],[close]]-Multiplier*testdata4[[#This Row],[ATR]]</f>
        <v>254.72562113610081</v>
      </c>
      <c r="N483" s="1">
        <f>IF(OR(testdata4[[#This Row],[UpperE]]&lt;N482,D482&gt;N482),testdata4[[#This Row],[UpperE]],N482)</f>
        <v>269.56501178643731</v>
      </c>
      <c r="O483" s="1">
        <f>IF(OR(testdata4[[#This Row],[LowerE]]&gt;O482,E482&lt;O482),testdata4[[#This Row],[LowerE]],O482)</f>
        <v>255.13140219290591</v>
      </c>
      <c r="P483" s="7">
        <f>IF(S482=N482,testdata4[[#This Row],[Upper]],testdata4[[#This Row],[Lower]])</f>
        <v>269.56501178643731</v>
      </c>
      <c r="Q483" s="7">
        <f>IF(testdata4[[#This Row],[AtrStop]]=testdata4[[#This Row],[Upper]],testdata4[[#This Row],[Upper]],NA())</f>
        <v>269.56501178643731</v>
      </c>
      <c r="R483" s="7" t="e">
        <f>IF(testdata4[[#This Row],[AtrStop]]=testdata4[[#This Row],[Lower]],testdata4[[#This Row],[Lower]],NA())</f>
        <v>#N/A</v>
      </c>
      <c r="S483" s="19">
        <f>IF(testdata4[[#This Row],[low]]&lt;=testdata4[[#This Row],[STpot]],testdata4[[#This Row],[Upper]],testdata4[[#This Row],[Lower]])</f>
        <v>269.56501178643731</v>
      </c>
      <c r="U483" s="2"/>
      <c r="V483" s="7"/>
      <c r="W483" s="7"/>
      <c r="X483" s="19"/>
      <c r="Y483" t="str">
        <f t="shared" si="7"/>
        <v>ERR</v>
      </c>
    </row>
    <row r="484" spans="1:25" x14ac:dyDescent="0.25">
      <c r="A484" s="5">
        <v>482</v>
      </c>
      <c r="B484" s="2">
        <v>43434</v>
      </c>
      <c r="C484" s="1">
        <v>267.16000000000003</v>
      </c>
      <c r="D484" s="1">
        <v>269.57</v>
      </c>
      <c r="E484" s="1">
        <v>266.81</v>
      </c>
      <c r="F484" s="1">
        <v>268.95999999999998</v>
      </c>
      <c r="G484" s="1">
        <f>testdata4[[#This Row],[high]]-testdata4[[#This Row],[low]]</f>
        <v>2.7599999999999909</v>
      </c>
      <c r="H484" s="1">
        <f>ABS(testdata4[[#This Row],[high]]-F483)</f>
        <v>2.2400000000000091</v>
      </c>
      <c r="I484" s="1">
        <f>ABS(testdata4[[#This Row],[low]]-F483)</f>
        <v>0.51999999999998181</v>
      </c>
      <c r="J484" s="1">
        <f>MAX(testdata4[[#This Row],[H-L]:[|L-pC|]])</f>
        <v>2.7599999999999909</v>
      </c>
      <c r="K484" s="10">
        <f>(K483*20+testdata4[[#This Row],[TR]])/21</f>
        <v>4.1328186869521133</v>
      </c>
      <c r="L484" s="1">
        <f>testdata4[[#This Row],[close]]+Multiplier*testdata4[[#This Row],[ATR]]</f>
        <v>281.35845606085633</v>
      </c>
      <c r="M484" s="1">
        <f>testdata4[[#This Row],[close]]-Multiplier*testdata4[[#This Row],[ATR]]</f>
        <v>256.56154393914363</v>
      </c>
      <c r="N484" s="1">
        <f>IF(OR(testdata4[[#This Row],[UpperE]]&lt;N483,D483&gt;N483),testdata4[[#This Row],[UpperE]],N483)</f>
        <v>269.56501178643731</v>
      </c>
      <c r="O484" s="1">
        <f>IF(OR(testdata4[[#This Row],[LowerE]]&gt;O483,E483&lt;O483),testdata4[[#This Row],[LowerE]],O483)</f>
        <v>256.56154393914363</v>
      </c>
      <c r="P484" s="7">
        <f>IF(S483=N483,testdata4[[#This Row],[Upper]],testdata4[[#This Row],[Lower]])</f>
        <v>269.56501178643731</v>
      </c>
      <c r="Q484" s="7">
        <f>IF(testdata4[[#This Row],[AtrStop]]=testdata4[[#This Row],[Upper]],testdata4[[#This Row],[Upper]],NA())</f>
        <v>269.56501178643731</v>
      </c>
      <c r="R484" s="7" t="e">
        <f>IF(testdata4[[#This Row],[AtrStop]]=testdata4[[#This Row],[Lower]],testdata4[[#This Row],[Lower]],NA())</f>
        <v>#N/A</v>
      </c>
      <c r="S484" s="19">
        <f>IF(testdata4[[#This Row],[low]]&lt;=testdata4[[#This Row],[STpot]],testdata4[[#This Row],[Upper]],testdata4[[#This Row],[Lower]])</f>
        <v>269.56501178643731</v>
      </c>
      <c r="U484" s="2"/>
      <c r="V484" s="7"/>
      <c r="W484" s="7"/>
      <c r="X484" s="19"/>
      <c r="Y484" t="str">
        <f t="shared" si="7"/>
        <v>ERR</v>
      </c>
    </row>
    <row r="485" spans="1:25" x14ac:dyDescent="0.25">
      <c r="A485" s="5">
        <v>483</v>
      </c>
      <c r="B485" s="2">
        <v>43437</v>
      </c>
      <c r="C485" s="1">
        <v>273.47000000000003</v>
      </c>
      <c r="D485" s="1">
        <v>273.58999999999997</v>
      </c>
      <c r="E485" s="1">
        <v>270.77</v>
      </c>
      <c r="F485" s="1">
        <v>272.52</v>
      </c>
      <c r="G485" s="1">
        <f>testdata4[[#This Row],[high]]-testdata4[[#This Row],[low]]</f>
        <v>2.8199999999999932</v>
      </c>
      <c r="H485" s="1">
        <f>ABS(testdata4[[#This Row],[high]]-F484)</f>
        <v>4.6299999999999955</v>
      </c>
      <c r="I485" s="1">
        <f>ABS(testdata4[[#This Row],[low]]-F484)</f>
        <v>1.8100000000000023</v>
      </c>
      <c r="J485" s="1">
        <f>MAX(testdata4[[#This Row],[H-L]:[|L-pC|]])</f>
        <v>4.6299999999999955</v>
      </c>
      <c r="K485" s="10">
        <f>(K484*20+testdata4[[#This Row],[TR]])/21</f>
        <v>4.156493987573441</v>
      </c>
      <c r="L485" s="1">
        <f>testdata4[[#This Row],[close]]+Multiplier*testdata4[[#This Row],[ATR]]</f>
        <v>284.98948196272033</v>
      </c>
      <c r="M485" s="1">
        <f>testdata4[[#This Row],[close]]-Multiplier*testdata4[[#This Row],[ATR]]</f>
        <v>260.05051803727963</v>
      </c>
      <c r="N485" s="1">
        <f>IF(OR(testdata4[[#This Row],[UpperE]]&lt;N484,D484&gt;N484),testdata4[[#This Row],[UpperE]],N484)</f>
        <v>284.98948196272033</v>
      </c>
      <c r="O485" s="1">
        <f>IF(OR(testdata4[[#This Row],[LowerE]]&gt;O484,E484&lt;O484),testdata4[[#This Row],[LowerE]],O484)</f>
        <v>260.05051803727963</v>
      </c>
      <c r="P485" s="7">
        <f>IF(S484=N484,testdata4[[#This Row],[Upper]],testdata4[[#This Row],[Lower]])</f>
        <v>284.98948196272033</v>
      </c>
      <c r="Q485" s="7">
        <f>IF(testdata4[[#This Row],[AtrStop]]=testdata4[[#This Row],[Upper]],testdata4[[#This Row],[Upper]],NA())</f>
        <v>284.98948196272033</v>
      </c>
      <c r="R485" s="7" t="e">
        <f>IF(testdata4[[#This Row],[AtrStop]]=testdata4[[#This Row],[Lower]],testdata4[[#This Row],[Lower]],NA())</f>
        <v>#N/A</v>
      </c>
      <c r="S485" s="19">
        <f>IF(testdata4[[#This Row],[low]]&lt;=testdata4[[#This Row],[STpot]],testdata4[[#This Row],[Upper]],testdata4[[#This Row],[Lower]])</f>
        <v>284.98948196272033</v>
      </c>
      <c r="U485" s="2"/>
      <c r="V485" s="7"/>
      <c r="W485" s="7"/>
      <c r="X485" s="19"/>
      <c r="Y485" t="str">
        <f t="shared" si="7"/>
        <v>ERR</v>
      </c>
    </row>
    <row r="486" spans="1:25" x14ac:dyDescent="0.25">
      <c r="A486" s="5">
        <v>484</v>
      </c>
      <c r="B486" s="2">
        <v>43438</v>
      </c>
      <c r="C486" s="1">
        <v>271.61</v>
      </c>
      <c r="D486" s="1">
        <v>272.08</v>
      </c>
      <c r="E486" s="1">
        <v>263.35000000000002</v>
      </c>
      <c r="F486" s="1">
        <v>263.69</v>
      </c>
      <c r="G486" s="1">
        <f>testdata4[[#This Row],[high]]-testdata4[[#This Row],[low]]</f>
        <v>8.7299999999999613</v>
      </c>
      <c r="H486" s="1">
        <f>ABS(testdata4[[#This Row],[high]]-F485)</f>
        <v>0.43999999999999773</v>
      </c>
      <c r="I486" s="1">
        <f>ABS(testdata4[[#This Row],[low]]-F485)</f>
        <v>9.1699999999999591</v>
      </c>
      <c r="J486" s="1">
        <f>MAX(testdata4[[#This Row],[H-L]:[|L-pC|]])</f>
        <v>9.1699999999999591</v>
      </c>
      <c r="K486" s="10">
        <f>(K485*20+testdata4[[#This Row],[TR]])/21</f>
        <v>4.3952323691175605</v>
      </c>
      <c r="L486" s="1">
        <f>testdata4[[#This Row],[close]]+Multiplier*testdata4[[#This Row],[ATR]]</f>
        <v>276.87569710735266</v>
      </c>
      <c r="M486" s="1">
        <f>testdata4[[#This Row],[close]]-Multiplier*testdata4[[#This Row],[ATR]]</f>
        <v>250.50430289264733</v>
      </c>
      <c r="N486" s="1">
        <f>IF(OR(testdata4[[#This Row],[UpperE]]&lt;N485,D485&gt;N485),testdata4[[#This Row],[UpperE]],N485)</f>
        <v>276.87569710735266</v>
      </c>
      <c r="O486" s="1">
        <f>IF(OR(testdata4[[#This Row],[LowerE]]&gt;O485,E485&lt;O485),testdata4[[#This Row],[LowerE]],O485)</f>
        <v>260.05051803727963</v>
      </c>
      <c r="P486" s="7">
        <f>IF(S485=N485,testdata4[[#This Row],[Upper]],testdata4[[#This Row],[Lower]])</f>
        <v>276.87569710735266</v>
      </c>
      <c r="Q486" s="7">
        <f>IF(testdata4[[#This Row],[AtrStop]]=testdata4[[#This Row],[Upper]],testdata4[[#This Row],[Upper]],NA())</f>
        <v>276.87569710735266</v>
      </c>
      <c r="R486" s="7" t="e">
        <f>IF(testdata4[[#This Row],[AtrStop]]=testdata4[[#This Row],[Lower]],testdata4[[#This Row],[Lower]],NA())</f>
        <v>#N/A</v>
      </c>
      <c r="S486" s="19">
        <f>IF(testdata4[[#This Row],[low]]&lt;=testdata4[[#This Row],[STpot]],testdata4[[#This Row],[Upper]],testdata4[[#This Row],[Lower]])</f>
        <v>276.87569710735266</v>
      </c>
      <c r="U486" s="2"/>
      <c r="V486" s="7"/>
      <c r="W486" s="7"/>
      <c r="X486" s="19"/>
      <c r="Y486" t="str">
        <f t="shared" si="7"/>
        <v>ERR</v>
      </c>
    </row>
    <row r="487" spans="1:25" x14ac:dyDescent="0.25">
      <c r="A487" s="5">
        <v>485</v>
      </c>
      <c r="B487" s="2">
        <v>43440</v>
      </c>
      <c r="C487" s="1">
        <v>259.45999999999998</v>
      </c>
      <c r="D487" s="1">
        <v>263.41000000000003</v>
      </c>
      <c r="E487" s="1">
        <v>256.07</v>
      </c>
      <c r="F487" s="1">
        <v>263.29000000000002</v>
      </c>
      <c r="G487" s="1">
        <f>testdata4[[#This Row],[high]]-testdata4[[#This Row],[low]]</f>
        <v>7.3400000000000318</v>
      </c>
      <c r="H487" s="1">
        <f>ABS(testdata4[[#This Row],[high]]-F486)</f>
        <v>0.27999999999997272</v>
      </c>
      <c r="I487" s="1">
        <f>ABS(testdata4[[#This Row],[low]]-F486)</f>
        <v>7.6200000000000045</v>
      </c>
      <c r="J487" s="1">
        <f>MAX(testdata4[[#This Row],[H-L]:[|L-pC|]])</f>
        <v>7.6200000000000045</v>
      </c>
      <c r="K487" s="10">
        <f>(K486*20+testdata4[[#This Row],[TR]])/21</f>
        <v>4.5487927324929149</v>
      </c>
      <c r="L487" s="1">
        <f>testdata4[[#This Row],[close]]+Multiplier*testdata4[[#This Row],[ATR]]</f>
        <v>276.93637819747875</v>
      </c>
      <c r="M487" s="1">
        <f>testdata4[[#This Row],[close]]-Multiplier*testdata4[[#This Row],[ATR]]</f>
        <v>249.64362180252127</v>
      </c>
      <c r="N487" s="1">
        <f>IF(OR(testdata4[[#This Row],[UpperE]]&lt;N486,D486&gt;N486),testdata4[[#This Row],[UpperE]],N486)</f>
        <v>276.87569710735266</v>
      </c>
      <c r="O487" s="1">
        <f>IF(OR(testdata4[[#This Row],[LowerE]]&gt;O486,E486&lt;O486),testdata4[[#This Row],[LowerE]],O486)</f>
        <v>260.05051803727963</v>
      </c>
      <c r="P487" s="7">
        <f>IF(S486=N486,testdata4[[#This Row],[Upper]],testdata4[[#This Row],[Lower]])</f>
        <v>276.87569710735266</v>
      </c>
      <c r="Q487" s="7">
        <f>IF(testdata4[[#This Row],[AtrStop]]=testdata4[[#This Row],[Upper]],testdata4[[#This Row],[Upper]],NA())</f>
        <v>276.87569710735266</v>
      </c>
      <c r="R487" s="7" t="e">
        <f>IF(testdata4[[#This Row],[AtrStop]]=testdata4[[#This Row],[Lower]],testdata4[[#This Row],[Lower]],NA())</f>
        <v>#N/A</v>
      </c>
      <c r="S487" s="19">
        <f>IF(testdata4[[#This Row],[low]]&lt;=testdata4[[#This Row],[STpot]],testdata4[[#This Row],[Upper]],testdata4[[#This Row],[Lower]])</f>
        <v>276.87569710735266</v>
      </c>
      <c r="U487" s="2"/>
      <c r="V487" s="7"/>
      <c r="W487" s="7"/>
      <c r="X487" s="19"/>
      <c r="Y487" t="str">
        <f t="shared" si="7"/>
        <v>ERR</v>
      </c>
    </row>
    <row r="488" spans="1:25" x14ac:dyDescent="0.25">
      <c r="A488" s="5">
        <v>486</v>
      </c>
      <c r="B488" s="2">
        <v>43441</v>
      </c>
      <c r="C488" s="1">
        <v>262.92</v>
      </c>
      <c r="D488" s="1">
        <v>264.63</v>
      </c>
      <c r="E488" s="1">
        <v>256.25</v>
      </c>
      <c r="F488" s="1">
        <v>257.17</v>
      </c>
      <c r="G488" s="1">
        <f>testdata4[[#This Row],[high]]-testdata4[[#This Row],[low]]</f>
        <v>8.3799999999999955</v>
      </c>
      <c r="H488" s="1">
        <f>ABS(testdata4[[#This Row],[high]]-F487)</f>
        <v>1.339999999999975</v>
      </c>
      <c r="I488" s="1">
        <f>ABS(testdata4[[#This Row],[low]]-F487)</f>
        <v>7.0400000000000205</v>
      </c>
      <c r="J488" s="1">
        <f>MAX(testdata4[[#This Row],[H-L]:[|L-pC|]])</f>
        <v>8.3799999999999955</v>
      </c>
      <c r="K488" s="10">
        <f>(K487*20+testdata4[[#This Row],[TR]])/21</f>
        <v>4.7312311738027759</v>
      </c>
      <c r="L488" s="1">
        <f>testdata4[[#This Row],[close]]+Multiplier*testdata4[[#This Row],[ATR]]</f>
        <v>271.36369352140832</v>
      </c>
      <c r="M488" s="1">
        <f>testdata4[[#This Row],[close]]-Multiplier*testdata4[[#This Row],[ATR]]</f>
        <v>242.97630647859168</v>
      </c>
      <c r="N488" s="1">
        <f>IF(OR(testdata4[[#This Row],[UpperE]]&lt;N487,D487&gt;N487),testdata4[[#This Row],[UpperE]],N487)</f>
        <v>271.36369352140832</v>
      </c>
      <c r="O488" s="1">
        <f>IF(OR(testdata4[[#This Row],[LowerE]]&gt;O487,E487&lt;O487),testdata4[[#This Row],[LowerE]],O487)</f>
        <v>242.97630647859168</v>
      </c>
      <c r="P488" s="7">
        <f>IF(S487=N487,testdata4[[#This Row],[Upper]],testdata4[[#This Row],[Lower]])</f>
        <v>271.36369352140832</v>
      </c>
      <c r="Q488" s="7">
        <f>IF(testdata4[[#This Row],[AtrStop]]=testdata4[[#This Row],[Upper]],testdata4[[#This Row],[Upper]],NA())</f>
        <v>271.36369352140832</v>
      </c>
      <c r="R488" s="7" t="e">
        <f>IF(testdata4[[#This Row],[AtrStop]]=testdata4[[#This Row],[Lower]],testdata4[[#This Row],[Lower]],NA())</f>
        <v>#N/A</v>
      </c>
      <c r="S488" s="19">
        <f>IF(testdata4[[#This Row],[low]]&lt;=testdata4[[#This Row],[STpot]],testdata4[[#This Row],[Upper]],testdata4[[#This Row],[Lower]])</f>
        <v>271.36369352140832</v>
      </c>
      <c r="U488" s="2"/>
      <c r="V488" s="7"/>
      <c r="W488" s="7"/>
      <c r="X488" s="19"/>
      <c r="Y488" t="str">
        <f t="shared" si="7"/>
        <v>ERR</v>
      </c>
    </row>
    <row r="489" spans="1:25" x14ac:dyDescent="0.25">
      <c r="A489" s="5">
        <v>487</v>
      </c>
      <c r="B489" s="2">
        <v>43444</v>
      </c>
      <c r="C489" s="1">
        <v>256.98</v>
      </c>
      <c r="D489" s="1">
        <v>258.72000000000003</v>
      </c>
      <c r="E489" s="1">
        <v>252.34</v>
      </c>
      <c r="F489" s="1">
        <v>257.66000000000003</v>
      </c>
      <c r="G489" s="1">
        <f>testdata4[[#This Row],[high]]-testdata4[[#This Row],[low]]</f>
        <v>6.3800000000000239</v>
      </c>
      <c r="H489" s="1">
        <f>ABS(testdata4[[#This Row],[high]]-F488)</f>
        <v>1.5500000000000114</v>
      </c>
      <c r="I489" s="1">
        <f>ABS(testdata4[[#This Row],[low]]-F488)</f>
        <v>4.8300000000000125</v>
      </c>
      <c r="J489" s="1">
        <f>MAX(testdata4[[#This Row],[H-L]:[|L-pC|]])</f>
        <v>6.3800000000000239</v>
      </c>
      <c r="K489" s="10">
        <f>(K488*20+testdata4[[#This Row],[TR]])/21</f>
        <v>4.8097439750502637</v>
      </c>
      <c r="L489" s="1">
        <f>testdata4[[#This Row],[close]]+Multiplier*testdata4[[#This Row],[ATR]]</f>
        <v>272.08923192515084</v>
      </c>
      <c r="M489" s="1">
        <f>testdata4[[#This Row],[close]]-Multiplier*testdata4[[#This Row],[ATR]]</f>
        <v>243.23076807484924</v>
      </c>
      <c r="N489" s="1">
        <f>IF(OR(testdata4[[#This Row],[UpperE]]&lt;N488,D488&gt;N488),testdata4[[#This Row],[UpperE]],N488)</f>
        <v>271.36369352140832</v>
      </c>
      <c r="O489" s="1">
        <f>IF(OR(testdata4[[#This Row],[LowerE]]&gt;O488,E488&lt;O488),testdata4[[#This Row],[LowerE]],O488)</f>
        <v>243.23076807484924</v>
      </c>
      <c r="P489" s="7">
        <f>IF(S488=N488,testdata4[[#This Row],[Upper]],testdata4[[#This Row],[Lower]])</f>
        <v>271.36369352140832</v>
      </c>
      <c r="Q489" s="7">
        <f>IF(testdata4[[#This Row],[AtrStop]]=testdata4[[#This Row],[Upper]],testdata4[[#This Row],[Upper]],NA())</f>
        <v>271.36369352140832</v>
      </c>
      <c r="R489" s="7" t="e">
        <f>IF(testdata4[[#This Row],[AtrStop]]=testdata4[[#This Row],[Lower]],testdata4[[#This Row],[Lower]],NA())</f>
        <v>#N/A</v>
      </c>
      <c r="S489" s="19">
        <f>IF(testdata4[[#This Row],[low]]&lt;=testdata4[[#This Row],[STpot]],testdata4[[#This Row],[Upper]],testdata4[[#This Row],[Lower]])</f>
        <v>271.36369352140832</v>
      </c>
      <c r="U489" s="2"/>
      <c r="V489" s="7"/>
      <c r="W489" s="7"/>
      <c r="X489" s="19"/>
      <c r="Y489" t="str">
        <f t="shared" si="7"/>
        <v>ERR</v>
      </c>
    </row>
    <row r="490" spans="1:25" x14ac:dyDescent="0.25">
      <c r="A490" s="5">
        <v>488</v>
      </c>
      <c r="B490" s="2">
        <v>43445</v>
      </c>
      <c r="C490" s="1">
        <v>261.16000000000003</v>
      </c>
      <c r="D490" s="1">
        <v>261.37</v>
      </c>
      <c r="E490" s="1">
        <v>256.11</v>
      </c>
      <c r="F490" s="1">
        <v>257.72000000000003</v>
      </c>
      <c r="G490" s="1">
        <f>testdata4[[#This Row],[high]]-testdata4[[#This Row],[low]]</f>
        <v>5.2599999999999909</v>
      </c>
      <c r="H490" s="1">
        <f>ABS(testdata4[[#This Row],[high]]-F489)</f>
        <v>3.7099999999999795</v>
      </c>
      <c r="I490" s="1">
        <f>ABS(testdata4[[#This Row],[low]]-F489)</f>
        <v>1.5500000000000114</v>
      </c>
      <c r="J490" s="1">
        <f>MAX(testdata4[[#This Row],[H-L]:[|L-pC|]])</f>
        <v>5.2599999999999909</v>
      </c>
      <c r="K490" s="10">
        <f>(K489*20+testdata4[[#This Row],[TR]])/21</f>
        <v>4.8311847381431079</v>
      </c>
      <c r="L490" s="1">
        <f>testdata4[[#This Row],[close]]+Multiplier*testdata4[[#This Row],[ATR]]</f>
        <v>272.21355421442934</v>
      </c>
      <c r="M490" s="1">
        <f>testdata4[[#This Row],[close]]-Multiplier*testdata4[[#This Row],[ATR]]</f>
        <v>243.22644578557072</v>
      </c>
      <c r="N490" s="1">
        <f>IF(OR(testdata4[[#This Row],[UpperE]]&lt;N489,D489&gt;N489),testdata4[[#This Row],[UpperE]],N489)</f>
        <v>271.36369352140832</v>
      </c>
      <c r="O490" s="1">
        <f>IF(OR(testdata4[[#This Row],[LowerE]]&gt;O489,E489&lt;O489),testdata4[[#This Row],[LowerE]],O489)</f>
        <v>243.23076807484924</v>
      </c>
      <c r="P490" s="7">
        <f>IF(S489=N489,testdata4[[#This Row],[Upper]],testdata4[[#This Row],[Lower]])</f>
        <v>271.36369352140832</v>
      </c>
      <c r="Q490" s="7">
        <f>IF(testdata4[[#This Row],[AtrStop]]=testdata4[[#This Row],[Upper]],testdata4[[#This Row],[Upper]],NA())</f>
        <v>271.36369352140832</v>
      </c>
      <c r="R490" s="7" t="e">
        <f>IF(testdata4[[#This Row],[AtrStop]]=testdata4[[#This Row],[Lower]],testdata4[[#This Row],[Lower]],NA())</f>
        <v>#N/A</v>
      </c>
      <c r="S490" s="19">
        <f>IF(testdata4[[#This Row],[low]]&lt;=testdata4[[#This Row],[STpot]],testdata4[[#This Row],[Upper]],testdata4[[#This Row],[Lower]])</f>
        <v>271.36369352140832</v>
      </c>
      <c r="U490" s="2"/>
      <c r="V490" s="7"/>
      <c r="W490" s="7"/>
      <c r="X490" s="19"/>
      <c r="Y490" t="str">
        <f t="shared" si="7"/>
        <v>ERR</v>
      </c>
    </row>
    <row r="491" spans="1:25" x14ac:dyDescent="0.25">
      <c r="A491" s="5">
        <v>489</v>
      </c>
      <c r="B491" s="2">
        <v>43446</v>
      </c>
      <c r="C491" s="1">
        <v>260.98</v>
      </c>
      <c r="D491" s="1">
        <v>262.47000000000003</v>
      </c>
      <c r="E491" s="1">
        <v>258.93</v>
      </c>
      <c r="F491" s="1">
        <v>259.01</v>
      </c>
      <c r="G491" s="1">
        <f>testdata4[[#This Row],[high]]-testdata4[[#This Row],[low]]</f>
        <v>3.5400000000000205</v>
      </c>
      <c r="H491" s="1">
        <f>ABS(testdata4[[#This Row],[high]]-F490)</f>
        <v>4.75</v>
      </c>
      <c r="I491" s="1">
        <f>ABS(testdata4[[#This Row],[low]]-F490)</f>
        <v>1.2099999999999795</v>
      </c>
      <c r="J491" s="1">
        <f>MAX(testdata4[[#This Row],[H-L]:[|L-pC|]])</f>
        <v>4.75</v>
      </c>
      <c r="K491" s="10">
        <f>(K490*20+testdata4[[#This Row],[TR]])/21</f>
        <v>4.8273187982315315</v>
      </c>
      <c r="L491" s="1">
        <f>testdata4[[#This Row],[close]]+Multiplier*testdata4[[#This Row],[ATR]]</f>
        <v>273.49195639469457</v>
      </c>
      <c r="M491" s="1">
        <f>testdata4[[#This Row],[close]]-Multiplier*testdata4[[#This Row],[ATR]]</f>
        <v>244.52804360530538</v>
      </c>
      <c r="N491" s="1">
        <f>IF(OR(testdata4[[#This Row],[UpperE]]&lt;N490,D490&gt;N490),testdata4[[#This Row],[UpperE]],N490)</f>
        <v>271.36369352140832</v>
      </c>
      <c r="O491" s="1">
        <f>IF(OR(testdata4[[#This Row],[LowerE]]&gt;O490,E490&lt;O490),testdata4[[#This Row],[LowerE]],O490)</f>
        <v>244.52804360530538</v>
      </c>
      <c r="P491" s="7">
        <f>IF(S490=N490,testdata4[[#This Row],[Upper]],testdata4[[#This Row],[Lower]])</f>
        <v>271.36369352140832</v>
      </c>
      <c r="Q491" s="7">
        <f>IF(testdata4[[#This Row],[AtrStop]]=testdata4[[#This Row],[Upper]],testdata4[[#This Row],[Upper]],NA())</f>
        <v>271.36369352140832</v>
      </c>
      <c r="R491" s="7" t="e">
        <f>IF(testdata4[[#This Row],[AtrStop]]=testdata4[[#This Row],[Lower]],testdata4[[#This Row],[Lower]],NA())</f>
        <v>#N/A</v>
      </c>
      <c r="S491" s="19">
        <f>IF(testdata4[[#This Row],[low]]&lt;=testdata4[[#This Row],[STpot]],testdata4[[#This Row],[Upper]],testdata4[[#This Row],[Lower]])</f>
        <v>271.36369352140832</v>
      </c>
      <c r="U491" s="2"/>
      <c r="V491" s="7"/>
      <c r="W491" s="7"/>
      <c r="X491" s="19"/>
      <c r="Y491" t="str">
        <f t="shared" si="7"/>
        <v>ERR</v>
      </c>
    </row>
    <row r="492" spans="1:25" x14ac:dyDescent="0.25">
      <c r="A492" s="5">
        <v>490</v>
      </c>
      <c r="B492" s="2">
        <v>43447</v>
      </c>
      <c r="C492" s="1">
        <v>260.05</v>
      </c>
      <c r="D492" s="1">
        <v>260.99</v>
      </c>
      <c r="E492" s="1">
        <v>257.70999999999998</v>
      </c>
      <c r="F492" s="1">
        <v>258.93</v>
      </c>
      <c r="G492" s="1">
        <f>testdata4[[#This Row],[high]]-testdata4[[#This Row],[low]]</f>
        <v>3.2800000000000296</v>
      </c>
      <c r="H492" s="1">
        <f>ABS(testdata4[[#This Row],[high]]-F491)</f>
        <v>1.9800000000000182</v>
      </c>
      <c r="I492" s="1">
        <f>ABS(testdata4[[#This Row],[low]]-F491)</f>
        <v>1.3000000000000114</v>
      </c>
      <c r="J492" s="1">
        <f>MAX(testdata4[[#This Row],[H-L]:[|L-pC|]])</f>
        <v>3.2800000000000296</v>
      </c>
      <c r="K492" s="10">
        <f>(K491*20+testdata4[[#This Row],[TR]])/21</f>
        <v>4.7536369506966976</v>
      </c>
      <c r="L492" s="1">
        <f>testdata4[[#This Row],[close]]+Multiplier*testdata4[[#This Row],[ATR]]</f>
        <v>273.1909108520901</v>
      </c>
      <c r="M492" s="1">
        <f>testdata4[[#This Row],[close]]-Multiplier*testdata4[[#This Row],[ATR]]</f>
        <v>244.66908914790992</v>
      </c>
      <c r="N492" s="1">
        <f>IF(OR(testdata4[[#This Row],[UpperE]]&lt;N491,D491&gt;N491),testdata4[[#This Row],[UpperE]],N491)</f>
        <v>271.36369352140832</v>
      </c>
      <c r="O492" s="1">
        <f>IF(OR(testdata4[[#This Row],[LowerE]]&gt;O491,E491&lt;O491),testdata4[[#This Row],[LowerE]],O491)</f>
        <v>244.66908914790992</v>
      </c>
      <c r="P492" s="7">
        <f>IF(S491=N491,testdata4[[#This Row],[Upper]],testdata4[[#This Row],[Lower]])</f>
        <v>271.36369352140832</v>
      </c>
      <c r="Q492" s="7">
        <f>IF(testdata4[[#This Row],[AtrStop]]=testdata4[[#This Row],[Upper]],testdata4[[#This Row],[Upper]],NA())</f>
        <v>271.36369352140832</v>
      </c>
      <c r="R492" s="7" t="e">
        <f>IF(testdata4[[#This Row],[AtrStop]]=testdata4[[#This Row],[Lower]],testdata4[[#This Row],[Lower]],NA())</f>
        <v>#N/A</v>
      </c>
      <c r="S492" s="19">
        <f>IF(testdata4[[#This Row],[low]]&lt;=testdata4[[#This Row],[STpot]],testdata4[[#This Row],[Upper]],testdata4[[#This Row],[Lower]])</f>
        <v>271.36369352140832</v>
      </c>
      <c r="U492" s="2"/>
      <c r="V492" s="7"/>
      <c r="W492" s="7"/>
      <c r="X492" s="19"/>
      <c r="Y492" t="str">
        <f t="shared" si="7"/>
        <v>ERR</v>
      </c>
    </row>
    <row r="493" spans="1:25" x14ac:dyDescent="0.25">
      <c r="A493" s="5">
        <v>491</v>
      </c>
      <c r="B493" s="2">
        <v>43448</v>
      </c>
      <c r="C493" s="1">
        <v>256.58</v>
      </c>
      <c r="D493" s="1">
        <v>257.62</v>
      </c>
      <c r="E493" s="1">
        <v>253.54</v>
      </c>
      <c r="F493" s="1">
        <v>254.15</v>
      </c>
      <c r="G493" s="1">
        <f>testdata4[[#This Row],[high]]-testdata4[[#This Row],[low]]</f>
        <v>4.0800000000000125</v>
      </c>
      <c r="H493" s="1">
        <f>ABS(testdata4[[#This Row],[high]]-F492)</f>
        <v>1.3100000000000023</v>
      </c>
      <c r="I493" s="1">
        <f>ABS(testdata4[[#This Row],[low]]-F492)</f>
        <v>5.3900000000000148</v>
      </c>
      <c r="J493" s="1">
        <f>MAX(testdata4[[#This Row],[H-L]:[|L-pC|]])</f>
        <v>5.3900000000000148</v>
      </c>
      <c r="K493" s="10">
        <f>(K492*20+testdata4[[#This Row],[TR]])/21</f>
        <v>4.7839399530444746</v>
      </c>
      <c r="L493" s="1">
        <f>testdata4[[#This Row],[close]]+Multiplier*testdata4[[#This Row],[ATR]]</f>
        <v>268.50181985913343</v>
      </c>
      <c r="M493" s="1">
        <f>testdata4[[#This Row],[close]]-Multiplier*testdata4[[#This Row],[ATR]]</f>
        <v>239.79818014086658</v>
      </c>
      <c r="N493" s="1">
        <f>IF(OR(testdata4[[#This Row],[UpperE]]&lt;N492,D492&gt;N492),testdata4[[#This Row],[UpperE]],N492)</f>
        <v>268.50181985913343</v>
      </c>
      <c r="O493" s="1">
        <f>IF(OR(testdata4[[#This Row],[LowerE]]&gt;O492,E492&lt;O492),testdata4[[#This Row],[LowerE]],O492)</f>
        <v>244.66908914790992</v>
      </c>
      <c r="P493" s="7">
        <f>IF(S492=N492,testdata4[[#This Row],[Upper]],testdata4[[#This Row],[Lower]])</f>
        <v>268.50181985913343</v>
      </c>
      <c r="Q493" s="7">
        <f>IF(testdata4[[#This Row],[AtrStop]]=testdata4[[#This Row],[Upper]],testdata4[[#This Row],[Upper]],NA())</f>
        <v>268.50181985913343</v>
      </c>
      <c r="R493" s="7" t="e">
        <f>IF(testdata4[[#This Row],[AtrStop]]=testdata4[[#This Row],[Lower]],testdata4[[#This Row],[Lower]],NA())</f>
        <v>#N/A</v>
      </c>
      <c r="S493" s="19">
        <f>IF(testdata4[[#This Row],[low]]&lt;=testdata4[[#This Row],[STpot]],testdata4[[#This Row],[Upper]],testdata4[[#This Row],[Lower]])</f>
        <v>268.50181985913343</v>
      </c>
      <c r="U493" s="2"/>
      <c r="V493" s="7"/>
      <c r="W493" s="7"/>
      <c r="X493" s="19"/>
      <c r="Y493" t="str">
        <f t="shared" si="7"/>
        <v>ERR</v>
      </c>
    </row>
    <row r="494" spans="1:25" x14ac:dyDescent="0.25">
      <c r="A494" s="5">
        <v>492</v>
      </c>
      <c r="B494" s="2">
        <v>43451</v>
      </c>
      <c r="C494" s="1">
        <v>253.1</v>
      </c>
      <c r="D494" s="1">
        <v>254.32</v>
      </c>
      <c r="E494" s="1">
        <v>247.37</v>
      </c>
      <c r="F494" s="1">
        <v>249.16</v>
      </c>
      <c r="G494" s="1">
        <f>testdata4[[#This Row],[high]]-testdata4[[#This Row],[low]]</f>
        <v>6.9499999999999886</v>
      </c>
      <c r="H494" s="1">
        <f>ABS(testdata4[[#This Row],[high]]-F493)</f>
        <v>0.16999999999998749</v>
      </c>
      <c r="I494" s="1">
        <f>ABS(testdata4[[#This Row],[low]]-F493)</f>
        <v>6.7800000000000011</v>
      </c>
      <c r="J494" s="1">
        <f>MAX(testdata4[[#This Row],[H-L]:[|L-pC|]])</f>
        <v>6.9499999999999886</v>
      </c>
      <c r="K494" s="10">
        <f>(K493*20+testdata4[[#This Row],[TR]])/21</f>
        <v>4.887085669566166</v>
      </c>
      <c r="L494" s="1">
        <f>testdata4[[#This Row],[close]]+Multiplier*testdata4[[#This Row],[ATR]]</f>
        <v>263.82125700869847</v>
      </c>
      <c r="M494" s="1">
        <f>testdata4[[#This Row],[close]]-Multiplier*testdata4[[#This Row],[ATR]]</f>
        <v>234.4987429913015</v>
      </c>
      <c r="N494" s="1">
        <f>IF(OR(testdata4[[#This Row],[UpperE]]&lt;N493,D493&gt;N493),testdata4[[#This Row],[UpperE]],N493)</f>
        <v>263.82125700869847</v>
      </c>
      <c r="O494" s="1">
        <f>IF(OR(testdata4[[#This Row],[LowerE]]&gt;O493,E493&lt;O493),testdata4[[#This Row],[LowerE]],O493)</f>
        <v>244.66908914790992</v>
      </c>
      <c r="P494" s="7">
        <f>IF(S493=N493,testdata4[[#This Row],[Upper]],testdata4[[#This Row],[Lower]])</f>
        <v>263.82125700869847</v>
      </c>
      <c r="Q494" s="7">
        <f>IF(testdata4[[#This Row],[AtrStop]]=testdata4[[#This Row],[Upper]],testdata4[[#This Row],[Upper]],NA())</f>
        <v>263.82125700869847</v>
      </c>
      <c r="R494" s="7" t="e">
        <f>IF(testdata4[[#This Row],[AtrStop]]=testdata4[[#This Row],[Lower]],testdata4[[#This Row],[Lower]],NA())</f>
        <v>#N/A</v>
      </c>
      <c r="S494" s="19">
        <f>IF(testdata4[[#This Row],[low]]&lt;=testdata4[[#This Row],[STpot]],testdata4[[#This Row],[Upper]],testdata4[[#This Row],[Lower]])</f>
        <v>263.82125700869847</v>
      </c>
      <c r="U494" s="2"/>
      <c r="V494" s="7"/>
      <c r="W494" s="7"/>
      <c r="X494" s="19"/>
      <c r="Y494" t="str">
        <f t="shared" si="7"/>
        <v>ERR</v>
      </c>
    </row>
    <row r="495" spans="1:25" x14ac:dyDescent="0.25">
      <c r="A495" s="5">
        <v>493</v>
      </c>
      <c r="B495" s="2">
        <v>43452</v>
      </c>
      <c r="C495" s="1">
        <v>250.95</v>
      </c>
      <c r="D495" s="1">
        <v>251.69</v>
      </c>
      <c r="E495" s="1">
        <v>247.13</v>
      </c>
      <c r="F495" s="1">
        <v>248.89</v>
      </c>
      <c r="G495" s="1">
        <f>testdata4[[#This Row],[high]]-testdata4[[#This Row],[low]]</f>
        <v>4.5600000000000023</v>
      </c>
      <c r="H495" s="1">
        <f>ABS(testdata4[[#This Row],[high]]-F494)</f>
        <v>2.5300000000000011</v>
      </c>
      <c r="I495" s="1">
        <f>ABS(testdata4[[#This Row],[low]]-F494)</f>
        <v>2.0300000000000011</v>
      </c>
      <c r="J495" s="1">
        <f>MAX(testdata4[[#This Row],[H-L]:[|L-pC|]])</f>
        <v>4.5600000000000023</v>
      </c>
      <c r="K495" s="10">
        <f>(K494*20+testdata4[[#This Row],[TR]])/21</f>
        <v>4.871510161491587</v>
      </c>
      <c r="L495" s="1">
        <f>testdata4[[#This Row],[close]]+Multiplier*testdata4[[#This Row],[ATR]]</f>
        <v>263.50453048447474</v>
      </c>
      <c r="M495" s="1">
        <f>testdata4[[#This Row],[close]]-Multiplier*testdata4[[#This Row],[ATR]]</f>
        <v>234.27546951552523</v>
      </c>
      <c r="N495" s="1">
        <f>IF(OR(testdata4[[#This Row],[UpperE]]&lt;N494,D494&gt;N494),testdata4[[#This Row],[UpperE]],N494)</f>
        <v>263.50453048447474</v>
      </c>
      <c r="O495" s="1">
        <f>IF(OR(testdata4[[#This Row],[LowerE]]&gt;O494,E494&lt;O494),testdata4[[#This Row],[LowerE]],O494)</f>
        <v>244.66908914790992</v>
      </c>
      <c r="P495" s="7">
        <f>IF(S494=N494,testdata4[[#This Row],[Upper]],testdata4[[#This Row],[Lower]])</f>
        <v>263.50453048447474</v>
      </c>
      <c r="Q495" s="7">
        <f>IF(testdata4[[#This Row],[AtrStop]]=testdata4[[#This Row],[Upper]],testdata4[[#This Row],[Upper]],NA())</f>
        <v>263.50453048447474</v>
      </c>
      <c r="R495" s="7" t="e">
        <f>IF(testdata4[[#This Row],[AtrStop]]=testdata4[[#This Row],[Lower]],testdata4[[#This Row],[Lower]],NA())</f>
        <v>#N/A</v>
      </c>
      <c r="S495" s="19">
        <f>IF(testdata4[[#This Row],[low]]&lt;=testdata4[[#This Row],[STpot]],testdata4[[#This Row],[Upper]],testdata4[[#This Row],[Lower]])</f>
        <v>263.50453048447474</v>
      </c>
      <c r="U495" s="2"/>
      <c r="V495" s="7"/>
      <c r="W495" s="7"/>
      <c r="X495" s="19"/>
      <c r="Y495" t="str">
        <f t="shared" si="7"/>
        <v>ERR</v>
      </c>
    </row>
    <row r="496" spans="1:25" x14ac:dyDescent="0.25">
      <c r="A496" s="5">
        <v>494</v>
      </c>
      <c r="B496" s="2">
        <v>43453</v>
      </c>
      <c r="C496" s="1">
        <v>248.97</v>
      </c>
      <c r="D496" s="1">
        <v>253.1</v>
      </c>
      <c r="E496" s="1">
        <v>243.3</v>
      </c>
      <c r="F496" s="1">
        <v>245.16</v>
      </c>
      <c r="G496" s="1">
        <f>testdata4[[#This Row],[high]]-testdata4[[#This Row],[low]]</f>
        <v>9.7999999999999829</v>
      </c>
      <c r="H496" s="1">
        <f>ABS(testdata4[[#This Row],[high]]-F495)</f>
        <v>4.210000000000008</v>
      </c>
      <c r="I496" s="1">
        <f>ABS(testdata4[[#This Row],[low]]-F495)</f>
        <v>5.589999999999975</v>
      </c>
      <c r="J496" s="1">
        <f>MAX(testdata4[[#This Row],[H-L]:[|L-pC|]])</f>
        <v>9.7999999999999829</v>
      </c>
      <c r="K496" s="10">
        <f>(K495*20+testdata4[[#This Row],[TR]])/21</f>
        <v>5.1062001538015105</v>
      </c>
      <c r="L496" s="1">
        <f>testdata4[[#This Row],[close]]+Multiplier*testdata4[[#This Row],[ATR]]</f>
        <v>260.47860046140454</v>
      </c>
      <c r="M496" s="1">
        <f>testdata4[[#This Row],[close]]-Multiplier*testdata4[[#This Row],[ATR]]</f>
        <v>229.84139953859545</v>
      </c>
      <c r="N496" s="1">
        <f>IF(OR(testdata4[[#This Row],[UpperE]]&lt;N495,D495&gt;N495),testdata4[[#This Row],[UpperE]],N495)</f>
        <v>260.47860046140454</v>
      </c>
      <c r="O496" s="1">
        <f>IF(OR(testdata4[[#This Row],[LowerE]]&gt;O495,E495&lt;O495),testdata4[[#This Row],[LowerE]],O495)</f>
        <v>244.66908914790992</v>
      </c>
      <c r="P496" s="7">
        <f>IF(S495=N495,testdata4[[#This Row],[Upper]],testdata4[[#This Row],[Lower]])</f>
        <v>260.47860046140454</v>
      </c>
      <c r="Q496" s="7">
        <f>IF(testdata4[[#This Row],[AtrStop]]=testdata4[[#This Row],[Upper]],testdata4[[#This Row],[Upper]],NA())</f>
        <v>260.47860046140454</v>
      </c>
      <c r="R496" s="7" t="e">
        <f>IF(testdata4[[#This Row],[AtrStop]]=testdata4[[#This Row],[Lower]],testdata4[[#This Row],[Lower]],NA())</f>
        <v>#N/A</v>
      </c>
      <c r="S496" s="19">
        <f>IF(testdata4[[#This Row],[low]]&lt;=testdata4[[#This Row],[STpot]],testdata4[[#This Row],[Upper]],testdata4[[#This Row],[Lower]])</f>
        <v>260.47860046140454</v>
      </c>
      <c r="U496" s="2"/>
      <c r="V496" s="7"/>
      <c r="W496" s="7"/>
      <c r="X496" s="19"/>
      <c r="Y496" t="str">
        <f t="shared" si="7"/>
        <v>ERR</v>
      </c>
    </row>
    <row r="497" spans="1:25" x14ac:dyDescent="0.25">
      <c r="A497" s="5">
        <v>495</v>
      </c>
      <c r="B497" s="2">
        <v>43454</v>
      </c>
      <c r="C497" s="1">
        <v>243.79</v>
      </c>
      <c r="D497" s="1">
        <v>245.51</v>
      </c>
      <c r="E497" s="1">
        <v>238.71</v>
      </c>
      <c r="F497" s="1">
        <v>241.17</v>
      </c>
      <c r="G497" s="1">
        <f>testdata4[[#This Row],[high]]-testdata4[[#This Row],[low]]</f>
        <v>6.7999999999999829</v>
      </c>
      <c r="H497" s="1">
        <f>ABS(testdata4[[#This Row],[high]]-F496)</f>
        <v>0.34999999999999432</v>
      </c>
      <c r="I497" s="1">
        <f>ABS(testdata4[[#This Row],[low]]-F496)</f>
        <v>6.4499999999999886</v>
      </c>
      <c r="J497" s="1">
        <f>MAX(testdata4[[#This Row],[H-L]:[|L-pC|]])</f>
        <v>6.7999999999999829</v>
      </c>
      <c r="K497" s="10">
        <f>(K496*20+testdata4[[#This Row],[TR]])/21</f>
        <v>5.1868572893347711</v>
      </c>
      <c r="L497" s="1">
        <f>testdata4[[#This Row],[close]]+Multiplier*testdata4[[#This Row],[ATR]]</f>
        <v>256.73057186800429</v>
      </c>
      <c r="M497" s="1">
        <f>testdata4[[#This Row],[close]]-Multiplier*testdata4[[#This Row],[ATR]]</f>
        <v>225.60942813199568</v>
      </c>
      <c r="N497" s="1">
        <f>IF(OR(testdata4[[#This Row],[UpperE]]&lt;N496,D496&gt;N496),testdata4[[#This Row],[UpperE]],N496)</f>
        <v>256.73057186800429</v>
      </c>
      <c r="O497" s="1">
        <f>IF(OR(testdata4[[#This Row],[LowerE]]&gt;O496,E496&lt;O496),testdata4[[#This Row],[LowerE]],O496)</f>
        <v>225.60942813199568</v>
      </c>
      <c r="P497" s="7">
        <f>IF(S496=N496,testdata4[[#This Row],[Upper]],testdata4[[#This Row],[Lower]])</f>
        <v>256.73057186800429</v>
      </c>
      <c r="Q497" s="7">
        <f>IF(testdata4[[#This Row],[AtrStop]]=testdata4[[#This Row],[Upper]],testdata4[[#This Row],[Upper]],NA())</f>
        <v>256.73057186800429</v>
      </c>
      <c r="R497" s="7" t="e">
        <f>IF(testdata4[[#This Row],[AtrStop]]=testdata4[[#This Row],[Lower]],testdata4[[#This Row],[Lower]],NA())</f>
        <v>#N/A</v>
      </c>
      <c r="S497" s="19">
        <f>IF(testdata4[[#This Row],[low]]&lt;=testdata4[[#This Row],[STpot]],testdata4[[#This Row],[Upper]],testdata4[[#This Row],[Lower]])</f>
        <v>256.73057186800429</v>
      </c>
      <c r="U497" s="2"/>
      <c r="V497" s="7"/>
      <c r="W497" s="7"/>
      <c r="X497" s="19"/>
      <c r="Y497" t="str">
        <f t="shared" si="7"/>
        <v>ERR</v>
      </c>
    </row>
    <row r="498" spans="1:25" x14ac:dyDescent="0.25">
      <c r="A498" s="5">
        <v>496</v>
      </c>
      <c r="B498" s="2">
        <v>43455</v>
      </c>
      <c r="C498" s="1">
        <v>242.16</v>
      </c>
      <c r="D498" s="1">
        <v>245.07</v>
      </c>
      <c r="E498" s="1">
        <v>235.52</v>
      </c>
      <c r="F498" s="1">
        <v>236.23</v>
      </c>
      <c r="G498" s="1">
        <f>testdata4[[#This Row],[high]]-testdata4[[#This Row],[low]]</f>
        <v>9.5499999999999829</v>
      </c>
      <c r="H498" s="1">
        <f>ABS(testdata4[[#This Row],[high]]-F497)</f>
        <v>3.9000000000000057</v>
      </c>
      <c r="I498" s="1">
        <f>ABS(testdata4[[#This Row],[low]]-F497)</f>
        <v>5.6499999999999773</v>
      </c>
      <c r="J498" s="1">
        <f>MAX(testdata4[[#This Row],[H-L]:[|L-pC|]])</f>
        <v>9.5499999999999829</v>
      </c>
      <c r="K498" s="10">
        <f>(K497*20+testdata4[[#This Row],[TR]])/21</f>
        <v>5.3946259898426385</v>
      </c>
      <c r="L498" s="1">
        <f>testdata4[[#This Row],[close]]+Multiplier*testdata4[[#This Row],[ATR]]</f>
        <v>252.4138779695279</v>
      </c>
      <c r="M498" s="1">
        <f>testdata4[[#This Row],[close]]-Multiplier*testdata4[[#This Row],[ATR]]</f>
        <v>220.04612203047208</v>
      </c>
      <c r="N498" s="1">
        <f>IF(OR(testdata4[[#This Row],[UpperE]]&lt;N497,D497&gt;N497),testdata4[[#This Row],[UpperE]],N497)</f>
        <v>252.4138779695279</v>
      </c>
      <c r="O498" s="1">
        <f>IF(OR(testdata4[[#This Row],[LowerE]]&gt;O497,E497&lt;O497),testdata4[[#This Row],[LowerE]],O497)</f>
        <v>225.60942813199568</v>
      </c>
      <c r="P498" s="7">
        <f>IF(S497=N497,testdata4[[#This Row],[Upper]],testdata4[[#This Row],[Lower]])</f>
        <v>252.4138779695279</v>
      </c>
      <c r="Q498" s="7">
        <f>IF(testdata4[[#This Row],[AtrStop]]=testdata4[[#This Row],[Upper]],testdata4[[#This Row],[Upper]],NA())</f>
        <v>252.4138779695279</v>
      </c>
      <c r="R498" s="7" t="e">
        <f>IF(testdata4[[#This Row],[AtrStop]]=testdata4[[#This Row],[Lower]],testdata4[[#This Row],[Lower]],NA())</f>
        <v>#N/A</v>
      </c>
      <c r="S498" s="19">
        <f>IF(testdata4[[#This Row],[low]]&lt;=testdata4[[#This Row],[STpot]],testdata4[[#This Row],[Upper]],testdata4[[#This Row],[Lower]])</f>
        <v>252.4138779695279</v>
      </c>
      <c r="U498" s="2"/>
      <c r="V498" s="7"/>
      <c r="W498" s="7"/>
      <c r="X498" s="19"/>
      <c r="Y498" t="str">
        <f t="shared" si="7"/>
        <v>ERR</v>
      </c>
    </row>
    <row r="499" spans="1:25" x14ac:dyDescent="0.25">
      <c r="A499" s="5">
        <v>497</v>
      </c>
      <c r="B499" s="2">
        <v>43458</v>
      </c>
      <c r="C499" s="1">
        <v>234.6</v>
      </c>
      <c r="D499" s="1">
        <v>236.36</v>
      </c>
      <c r="E499" s="1">
        <v>229.92</v>
      </c>
      <c r="F499" s="1">
        <v>229.99</v>
      </c>
      <c r="G499" s="1">
        <f>testdata4[[#This Row],[high]]-testdata4[[#This Row],[low]]</f>
        <v>6.4400000000000261</v>
      </c>
      <c r="H499" s="1">
        <f>ABS(testdata4[[#This Row],[high]]-F498)</f>
        <v>0.13000000000002387</v>
      </c>
      <c r="I499" s="1">
        <f>ABS(testdata4[[#This Row],[low]]-F498)</f>
        <v>6.3100000000000023</v>
      </c>
      <c r="J499" s="1">
        <f>MAX(testdata4[[#This Row],[H-L]:[|L-pC|]])</f>
        <v>6.4400000000000261</v>
      </c>
      <c r="K499" s="10">
        <f>(K498*20+testdata4[[#This Row],[TR]])/21</f>
        <v>5.4444057046120378</v>
      </c>
      <c r="L499" s="1">
        <f>testdata4[[#This Row],[close]]+Multiplier*testdata4[[#This Row],[ATR]]</f>
        <v>246.32321711383611</v>
      </c>
      <c r="M499" s="1">
        <f>testdata4[[#This Row],[close]]-Multiplier*testdata4[[#This Row],[ATR]]</f>
        <v>213.65678288616391</v>
      </c>
      <c r="N499" s="1">
        <f>IF(OR(testdata4[[#This Row],[UpperE]]&lt;N498,D498&gt;N498),testdata4[[#This Row],[UpperE]],N498)</f>
        <v>246.32321711383611</v>
      </c>
      <c r="O499" s="1">
        <f>IF(OR(testdata4[[#This Row],[LowerE]]&gt;O498,E498&lt;O498),testdata4[[#This Row],[LowerE]],O498)</f>
        <v>225.60942813199568</v>
      </c>
      <c r="P499" s="7">
        <f>IF(S498=N498,testdata4[[#This Row],[Upper]],testdata4[[#This Row],[Lower]])</f>
        <v>246.32321711383611</v>
      </c>
      <c r="Q499" s="7">
        <f>IF(testdata4[[#This Row],[AtrStop]]=testdata4[[#This Row],[Upper]],testdata4[[#This Row],[Upper]],NA())</f>
        <v>246.32321711383611</v>
      </c>
      <c r="R499" s="7" t="e">
        <f>IF(testdata4[[#This Row],[AtrStop]]=testdata4[[#This Row],[Lower]],testdata4[[#This Row],[Lower]],NA())</f>
        <v>#N/A</v>
      </c>
      <c r="S499" s="19">
        <f>IF(testdata4[[#This Row],[low]]&lt;=testdata4[[#This Row],[STpot]],testdata4[[#This Row],[Upper]],testdata4[[#This Row],[Lower]])</f>
        <v>246.32321711383611</v>
      </c>
      <c r="U499" s="2"/>
      <c r="V499" s="7"/>
      <c r="W499" s="7"/>
      <c r="X499" s="19"/>
      <c r="Y499" t="str">
        <f t="shared" si="7"/>
        <v>ERR</v>
      </c>
    </row>
    <row r="500" spans="1:25" x14ac:dyDescent="0.25">
      <c r="A500" s="5">
        <v>498</v>
      </c>
      <c r="B500" s="2">
        <v>43460</v>
      </c>
      <c r="C500" s="1">
        <v>231.59</v>
      </c>
      <c r="D500" s="1">
        <v>241.61</v>
      </c>
      <c r="E500" s="1">
        <v>229.42</v>
      </c>
      <c r="F500" s="1">
        <v>241.61</v>
      </c>
      <c r="G500" s="1">
        <f>testdata4[[#This Row],[high]]-testdata4[[#This Row],[low]]</f>
        <v>12.190000000000026</v>
      </c>
      <c r="H500" s="1">
        <f>ABS(testdata4[[#This Row],[high]]-F499)</f>
        <v>11.620000000000005</v>
      </c>
      <c r="I500" s="1">
        <f>ABS(testdata4[[#This Row],[low]]-F499)</f>
        <v>0.5700000000000216</v>
      </c>
      <c r="J500" s="1">
        <f>MAX(testdata4[[#This Row],[H-L]:[|L-pC|]])</f>
        <v>12.190000000000026</v>
      </c>
      <c r="K500" s="10">
        <f>(K499*20+testdata4[[#This Row],[TR]])/21</f>
        <v>5.7656244805828942</v>
      </c>
      <c r="L500" s="1">
        <f>testdata4[[#This Row],[close]]+Multiplier*testdata4[[#This Row],[ATR]]</f>
        <v>258.9068734417487</v>
      </c>
      <c r="M500" s="1">
        <f>testdata4[[#This Row],[close]]-Multiplier*testdata4[[#This Row],[ATR]]</f>
        <v>224.31312655825133</v>
      </c>
      <c r="N500" s="1">
        <f>IF(OR(testdata4[[#This Row],[UpperE]]&lt;N499,D499&gt;N499),testdata4[[#This Row],[UpperE]],N499)</f>
        <v>246.32321711383611</v>
      </c>
      <c r="O500" s="1">
        <f>IF(OR(testdata4[[#This Row],[LowerE]]&gt;O499,E499&lt;O499),testdata4[[#This Row],[LowerE]],O499)</f>
        <v>225.60942813199568</v>
      </c>
      <c r="P500" s="7">
        <f>IF(S499=N499,testdata4[[#This Row],[Upper]],testdata4[[#This Row],[Lower]])</f>
        <v>246.32321711383611</v>
      </c>
      <c r="Q500" s="7">
        <f>IF(testdata4[[#This Row],[AtrStop]]=testdata4[[#This Row],[Upper]],testdata4[[#This Row],[Upper]],NA())</f>
        <v>246.32321711383611</v>
      </c>
      <c r="R500" s="7" t="e">
        <f>IF(testdata4[[#This Row],[AtrStop]]=testdata4[[#This Row],[Lower]],testdata4[[#This Row],[Lower]],NA())</f>
        <v>#N/A</v>
      </c>
      <c r="S500" s="19">
        <f>IF(testdata4[[#This Row],[low]]&lt;=testdata4[[#This Row],[STpot]],testdata4[[#This Row],[Upper]],testdata4[[#This Row],[Lower]])</f>
        <v>246.32321711383611</v>
      </c>
      <c r="U500" s="2"/>
      <c r="V500" s="7"/>
      <c r="W500" s="7"/>
      <c r="X500" s="19"/>
      <c r="Y500" t="str">
        <f t="shared" si="7"/>
        <v>ERR</v>
      </c>
    </row>
    <row r="501" spans="1:25" x14ac:dyDescent="0.25">
      <c r="A501" s="5">
        <v>499</v>
      </c>
      <c r="B501" s="2">
        <v>43461</v>
      </c>
      <c r="C501" s="1">
        <v>238.06</v>
      </c>
      <c r="D501" s="1">
        <v>243.68</v>
      </c>
      <c r="E501" s="1">
        <v>234.52</v>
      </c>
      <c r="F501" s="1">
        <v>243.46</v>
      </c>
      <c r="G501" s="1">
        <f>testdata4[[#This Row],[high]]-testdata4[[#This Row],[low]]</f>
        <v>9.1599999999999966</v>
      </c>
      <c r="H501" s="1">
        <f>ABS(testdata4[[#This Row],[high]]-F500)</f>
        <v>2.0699999999999932</v>
      </c>
      <c r="I501" s="1">
        <f>ABS(testdata4[[#This Row],[low]]-F500)</f>
        <v>7.0900000000000034</v>
      </c>
      <c r="J501" s="1">
        <f>MAX(testdata4[[#This Row],[H-L]:[|L-pC|]])</f>
        <v>9.1599999999999966</v>
      </c>
      <c r="K501" s="10">
        <f>(K500*20+testdata4[[#This Row],[TR]])/21</f>
        <v>5.9272614100789465</v>
      </c>
      <c r="L501" s="1">
        <f>testdata4[[#This Row],[close]]+Multiplier*testdata4[[#This Row],[ATR]]</f>
        <v>261.24178423023682</v>
      </c>
      <c r="M501" s="1">
        <f>testdata4[[#This Row],[close]]-Multiplier*testdata4[[#This Row],[ATR]]</f>
        <v>225.67821576976317</v>
      </c>
      <c r="N501" s="1">
        <f>IF(OR(testdata4[[#This Row],[UpperE]]&lt;N500,D500&gt;N500),testdata4[[#This Row],[UpperE]],N500)</f>
        <v>246.32321711383611</v>
      </c>
      <c r="O501" s="1">
        <f>IF(OR(testdata4[[#This Row],[LowerE]]&gt;O500,E500&lt;O500),testdata4[[#This Row],[LowerE]],O500)</f>
        <v>225.67821576976317</v>
      </c>
      <c r="P501" s="7">
        <f>IF(S500=N500,testdata4[[#This Row],[Upper]],testdata4[[#This Row],[Lower]])</f>
        <v>246.32321711383611</v>
      </c>
      <c r="Q501" s="7">
        <f>IF(testdata4[[#This Row],[AtrStop]]=testdata4[[#This Row],[Upper]],testdata4[[#This Row],[Upper]],NA())</f>
        <v>246.32321711383611</v>
      </c>
      <c r="R501" s="7" t="e">
        <f>IF(testdata4[[#This Row],[AtrStop]]=testdata4[[#This Row],[Lower]],testdata4[[#This Row],[Lower]],NA())</f>
        <v>#N/A</v>
      </c>
      <c r="S501" s="19">
        <f>IF(testdata4[[#This Row],[low]]&lt;=testdata4[[#This Row],[STpot]],testdata4[[#This Row],[Upper]],testdata4[[#This Row],[Lower]])</f>
        <v>246.32321711383611</v>
      </c>
      <c r="U501" s="2"/>
      <c r="V501" s="7"/>
      <c r="W501" s="7"/>
      <c r="X501" s="19"/>
      <c r="Y501" t="str">
        <f t="shared" si="7"/>
        <v>ERR</v>
      </c>
    </row>
    <row r="502" spans="1:25" x14ac:dyDescent="0.25">
      <c r="A502" s="5">
        <v>500</v>
      </c>
      <c r="B502" s="2">
        <v>43462</v>
      </c>
      <c r="C502" s="1">
        <v>244.94</v>
      </c>
      <c r="D502" s="1">
        <v>246.73</v>
      </c>
      <c r="E502" s="1">
        <v>241.87</v>
      </c>
      <c r="F502" s="1">
        <v>243.15</v>
      </c>
      <c r="G502" s="1">
        <f>testdata4[[#This Row],[high]]-testdata4[[#This Row],[low]]</f>
        <v>4.8599999999999852</v>
      </c>
      <c r="H502" s="1">
        <f>ABS(testdata4[[#This Row],[high]]-F501)</f>
        <v>3.2699999999999818</v>
      </c>
      <c r="I502" s="1">
        <f>ABS(testdata4[[#This Row],[low]]-F501)</f>
        <v>1.5900000000000034</v>
      </c>
      <c r="J502" s="1">
        <f>MAX(testdata4[[#This Row],[H-L]:[|L-pC|]])</f>
        <v>4.8599999999999852</v>
      </c>
      <c r="K502" s="10">
        <f>(K501*20+testdata4[[#This Row],[TR]])/21</f>
        <v>5.8764394381704248</v>
      </c>
      <c r="L502" s="1">
        <f>testdata4[[#This Row],[close]]+Multiplier*testdata4[[#This Row],[ATR]]</f>
        <v>260.77931831451127</v>
      </c>
      <c r="M502" s="1">
        <f>testdata4[[#This Row],[close]]-Multiplier*testdata4[[#This Row],[ATR]]</f>
        <v>225.52068168548874</v>
      </c>
      <c r="N502" s="1">
        <f>IF(OR(testdata4[[#This Row],[UpperE]]&lt;N501,D501&gt;N501),testdata4[[#This Row],[UpperE]],N501)</f>
        <v>246.32321711383611</v>
      </c>
      <c r="O502" s="1">
        <f>IF(OR(testdata4[[#This Row],[LowerE]]&gt;O501,E501&lt;O501),testdata4[[#This Row],[LowerE]],O501)</f>
        <v>225.67821576976317</v>
      </c>
      <c r="P502" s="7">
        <f>IF(S501=N501,testdata4[[#This Row],[Upper]],testdata4[[#This Row],[Lower]])</f>
        <v>246.32321711383611</v>
      </c>
      <c r="Q502" s="7">
        <f>IF(testdata4[[#This Row],[AtrStop]]=testdata4[[#This Row],[Upper]],testdata4[[#This Row],[Upper]],NA())</f>
        <v>246.32321711383611</v>
      </c>
      <c r="R502" s="7" t="e">
        <f>IF(testdata4[[#This Row],[AtrStop]]=testdata4[[#This Row],[Lower]],testdata4[[#This Row],[Lower]],NA())</f>
        <v>#N/A</v>
      </c>
      <c r="S502" s="19">
        <f>IF(testdata4[[#This Row],[low]]&lt;=testdata4[[#This Row],[STpot]],testdata4[[#This Row],[Upper]],testdata4[[#This Row],[Lower]])</f>
        <v>246.32321711383611</v>
      </c>
      <c r="U502" s="2"/>
      <c r="V502" s="7"/>
      <c r="W502" s="7"/>
      <c r="X502" s="19"/>
      <c r="Y502" t="str">
        <f t="shared" si="7"/>
        <v>ERR</v>
      </c>
    </row>
    <row r="503" spans="1:25" x14ac:dyDescent="0.25">
      <c r="A503" s="5">
        <v>501</v>
      </c>
      <c r="B503" s="2">
        <v>43465</v>
      </c>
      <c r="C503" s="1">
        <v>244.92</v>
      </c>
      <c r="D503" s="1">
        <v>245.54</v>
      </c>
      <c r="E503" s="1">
        <v>242.87</v>
      </c>
      <c r="F503" s="1">
        <v>245.28</v>
      </c>
      <c r="G503" s="1">
        <f>testdata4[[#This Row],[high]]-testdata4[[#This Row],[low]]</f>
        <v>2.6699999999999875</v>
      </c>
      <c r="H503" s="1">
        <f>ABS(testdata4[[#This Row],[high]]-F502)</f>
        <v>2.3899999999999864</v>
      </c>
      <c r="I503" s="1">
        <f>ABS(testdata4[[#This Row],[low]]-F502)</f>
        <v>0.28000000000000114</v>
      </c>
      <c r="J503" s="1">
        <f>MAX(testdata4[[#This Row],[H-L]:[|L-pC|]])</f>
        <v>2.6699999999999875</v>
      </c>
      <c r="K503" s="10">
        <f>(K502*20+testdata4[[#This Row],[TR]])/21</f>
        <v>5.7237518458765946</v>
      </c>
      <c r="L503" s="1">
        <f>testdata4[[#This Row],[close]]+Multiplier*testdata4[[#This Row],[ATR]]</f>
        <v>262.45125553762978</v>
      </c>
      <c r="M503" s="1">
        <f>testdata4[[#This Row],[close]]-Multiplier*testdata4[[#This Row],[ATR]]</f>
        <v>228.10874446237023</v>
      </c>
      <c r="N503" s="1">
        <f>IF(OR(testdata4[[#This Row],[UpperE]]&lt;N502,D502&gt;N502),testdata4[[#This Row],[UpperE]],N502)</f>
        <v>262.45125553762978</v>
      </c>
      <c r="O503" s="1">
        <f>IF(OR(testdata4[[#This Row],[LowerE]]&gt;O502,E502&lt;O502),testdata4[[#This Row],[LowerE]],O502)</f>
        <v>228.10874446237023</v>
      </c>
      <c r="P503" s="7">
        <f>IF(S502=N502,testdata4[[#This Row],[Upper]],testdata4[[#This Row],[Lower]])</f>
        <v>262.45125553762978</v>
      </c>
      <c r="Q503" s="7">
        <f>IF(testdata4[[#This Row],[AtrStop]]=testdata4[[#This Row],[Upper]],testdata4[[#This Row],[Upper]],NA())</f>
        <v>262.45125553762978</v>
      </c>
      <c r="R503" s="7" t="e">
        <f>IF(testdata4[[#This Row],[AtrStop]]=testdata4[[#This Row],[Lower]],testdata4[[#This Row],[Lower]],NA())</f>
        <v>#N/A</v>
      </c>
      <c r="S503" s="19">
        <f>IF(testdata4[[#This Row],[low]]&lt;=testdata4[[#This Row],[STpot]],testdata4[[#This Row],[Upper]],testdata4[[#This Row],[Lower]])</f>
        <v>262.45125553762978</v>
      </c>
      <c r="U503" s="2"/>
      <c r="V503" s="7"/>
      <c r="W503" s="7"/>
      <c r="X503" s="19"/>
      <c r="Y503" t="str">
        <f t="shared" si="7"/>
        <v>ERR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ATR Trailing Stop (21,3,Close)</vt:lpstr>
      <vt:lpstr>ATR Trailing Stop (21,3,HL)</vt:lpstr>
      <vt:lpstr>'ATR Trailing Stop (21,3,HL)'!Multiplier</vt:lpstr>
      <vt:lpstr>Multiplier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2022-09-06T22:35:02Z</dcterms:modified>
</cp:coreProperties>
</file>